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Veřejné zakázky 2019\VZ Stavební práce\ZPŘ\Sociální bydlení Vlašimská FLUSÁRNA\Dodatek 1\Příloha č. 1 Rekapitulace objektů-rozpočet\"/>
    </mc:Choice>
  </mc:AlternateContent>
  <bookViews>
    <workbookView xWindow="0" yWindow="0" windowWidth="28800" windowHeight="11700" activeTab="1"/>
  </bookViews>
  <sheets>
    <sheet name="Rekapitulace stavby" sheetId="1" r:id="rId1"/>
    <sheet name="C 01 - Stavební úpravy" sheetId="2" r:id="rId2"/>
  </sheets>
  <definedNames>
    <definedName name="_xlnm._FilterDatabase" localSheetId="1" hidden="1">'C 01 - Stavební úpravy'!$C$115:$K$1691</definedName>
    <definedName name="_xlnm.Print_Titles" localSheetId="1">'C 01 - Stavební úpravy'!$115:$115</definedName>
    <definedName name="_xlnm.Print_Titles" localSheetId="0">'Rekapitulace stavby'!$52:$52</definedName>
    <definedName name="_xlnm.Print_Area" localSheetId="1">'C 01 - Stavební úpravy'!$C$4:$J$41,'C 01 - Stavební úpravy'!$C$47:$J$95,'C 01 - Stavební úpravy'!$C$101:$K$1691</definedName>
    <definedName name="_xlnm.Print_Area" localSheetId="0">'Rekapitulace stavby'!$D$4:$AO$36,'Rekapitulace stavby'!$C$42:$AQ$57</definedName>
  </definedNames>
  <calcPr calcId="162913"/>
</workbook>
</file>

<file path=xl/calcChain.xml><?xml version="1.0" encoding="utf-8"?>
<calcChain xmlns="http://schemas.openxmlformats.org/spreadsheetml/2006/main">
  <c r="BM790" i="2" l="1"/>
  <c r="BK790" i="2"/>
  <c r="BJ790" i="2"/>
  <c r="BI790" i="2"/>
  <c r="BG790" i="2"/>
  <c r="V790" i="2"/>
  <c r="R790" i="2"/>
  <c r="P790" i="2"/>
  <c r="J790" i="2"/>
  <c r="BH790" i="2" s="1"/>
  <c r="BM787" i="2"/>
  <c r="BK787" i="2"/>
  <c r="BJ787" i="2"/>
  <c r="BI787" i="2"/>
  <c r="BG787" i="2"/>
  <c r="V787" i="2"/>
  <c r="R787" i="2"/>
  <c r="P787" i="2"/>
  <c r="J787" i="2"/>
  <c r="BH787" i="2" s="1"/>
  <c r="BM784" i="2"/>
  <c r="BK784" i="2"/>
  <c r="BJ784" i="2"/>
  <c r="BI784" i="2"/>
  <c r="BG784" i="2"/>
  <c r="V784" i="2"/>
  <c r="R784" i="2"/>
  <c r="P784" i="2"/>
  <c r="J784" i="2"/>
  <c r="BH784" i="2" s="1"/>
  <c r="BM781" i="2"/>
  <c r="BK781" i="2"/>
  <c r="BJ781" i="2"/>
  <c r="BI781" i="2"/>
  <c r="BG781" i="2"/>
  <c r="V781" i="2"/>
  <c r="R781" i="2"/>
  <c r="P781" i="2"/>
  <c r="J781" i="2"/>
  <c r="BH781" i="2" s="1"/>
  <c r="BM778" i="2"/>
  <c r="BK778" i="2"/>
  <c r="BJ778" i="2"/>
  <c r="BI778" i="2"/>
  <c r="BG778" i="2"/>
  <c r="V778" i="2"/>
  <c r="R778" i="2"/>
  <c r="P778" i="2"/>
  <c r="J778" i="2"/>
  <c r="BH778" i="2" s="1"/>
  <c r="BM775" i="2"/>
  <c r="BK775" i="2"/>
  <c r="BJ775" i="2"/>
  <c r="BI775" i="2"/>
  <c r="BG775" i="2"/>
  <c r="V775" i="2"/>
  <c r="R775" i="2"/>
  <c r="P775" i="2"/>
  <c r="J775" i="2"/>
  <c r="BH775" i="2" s="1"/>
  <c r="BM772" i="2"/>
  <c r="BK772" i="2"/>
  <c r="BJ772" i="2"/>
  <c r="BI772" i="2"/>
  <c r="BG772" i="2"/>
  <c r="V772" i="2"/>
  <c r="R772" i="2"/>
  <c r="P772" i="2"/>
  <c r="J772" i="2"/>
  <c r="BH772" i="2" s="1"/>
  <c r="BM766" i="2"/>
  <c r="BK766" i="2"/>
  <c r="BJ766" i="2"/>
  <c r="BI766" i="2"/>
  <c r="BG766" i="2"/>
  <c r="V766" i="2"/>
  <c r="R766" i="2"/>
  <c r="P766" i="2"/>
  <c r="J766" i="2"/>
  <c r="BH766" i="2" s="1"/>
  <c r="BM763" i="2"/>
  <c r="BK763" i="2"/>
  <c r="BJ763" i="2"/>
  <c r="BI763" i="2"/>
  <c r="BG763" i="2"/>
  <c r="V763" i="2"/>
  <c r="R763" i="2"/>
  <c r="P763" i="2"/>
  <c r="J763" i="2"/>
  <c r="BH763" i="2" s="1"/>
  <c r="BM760" i="2"/>
  <c r="BK760" i="2"/>
  <c r="BJ760" i="2"/>
  <c r="BI760" i="2"/>
  <c r="BG760" i="2"/>
  <c r="V760" i="2"/>
  <c r="R760" i="2"/>
  <c r="P760" i="2"/>
  <c r="J760" i="2"/>
  <c r="BH760" i="2" s="1"/>
  <c r="BM746" i="2"/>
  <c r="BK746" i="2"/>
  <c r="BJ746" i="2"/>
  <c r="BI746" i="2"/>
  <c r="BG746" i="2"/>
  <c r="V746" i="2"/>
  <c r="R746" i="2"/>
  <c r="P746" i="2"/>
  <c r="J746" i="2"/>
  <c r="BH746" i="2" s="1"/>
  <c r="BM743" i="2"/>
  <c r="BK743" i="2"/>
  <c r="BJ743" i="2"/>
  <c r="BI743" i="2"/>
  <c r="BG743" i="2"/>
  <c r="V743" i="2"/>
  <c r="R743" i="2"/>
  <c r="P743" i="2"/>
  <c r="J743" i="2"/>
  <c r="BH743" i="2" s="1"/>
  <c r="BM740" i="2"/>
  <c r="BK740" i="2"/>
  <c r="BJ740" i="2"/>
  <c r="BI740" i="2"/>
  <c r="BG740" i="2"/>
  <c r="V740" i="2"/>
  <c r="R740" i="2"/>
  <c r="P740" i="2"/>
  <c r="J740" i="2"/>
  <c r="BH740" i="2" s="1"/>
  <c r="BM734" i="2"/>
  <c r="BK734" i="2"/>
  <c r="BJ734" i="2"/>
  <c r="BI734" i="2"/>
  <c r="BG734" i="2"/>
  <c r="V734" i="2"/>
  <c r="R734" i="2"/>
  <c r="P734" i="2"/>
  <c r="J734" i="2"/>
  <c r="BH734" i="2" s="1"/>
  <c r="BM731" i="2"/>
  <c r="BK731" i="2"/>
  <c r="BJ731" i="2"/>
  <c r="BI731" i="2"/>
  <c r="BG731" i="2"/>
  <c r="V731" i="2"/>
  <c r="R731" i="2"/>
  <c r="P731" i="2"/>
  <c r="J731" i="2"/>
  <c r="BH731" i="2" s="1"/>
  <c r="BM728" i="2"/>
  <c r="BK728" i="2"/>
  <c r="BJ728" i="2"/>
  <c r="BI728" i="2"/>
  <c r="BG728" i="2"/>
  <c r="V728" i="2"/>
  <c r="R728" i="2"/>
  <c r="P728" i="2"/>
  <c r="J728" i="2"/>
  <c r="BH728" i="2" s="1"/>
  <c r="V529" i="2" l="1"/>
  <c r="V236" i="2"/>
  <c r="V538" i="2"/>
  <c r="S232" i="2"/>
  <c r="S162" i="2" s="1"/>
  <c r="S1543" i="2"/>
  <c r="S1540" i="2"/>
  <c r="S1513" i="2"/>
  <c r="S1509" i="2"/>
  <c r="S1490" i="2"/>
  <c r="S1413" i="2"/>
  <c r="S1403" i="2"/>
  <c r="S1400" i="2"/>
  <c r="S1398" i="2"/>
  <c r="S1395" i="2"/>
  <c r="S1392" i="2"/>
  <c r="S1389" i="2"/>
  <c r="U1386" i="2"/>
  <c r="U1383" i="2"/>
  <c r="U1380" i="2"/>
  <c r="U1377" i="2"/>
  <c r="U1374" i="2"/>
  <c r="U1371" i="2"/>
  <c r="U1368" i="2"/>
  <c r="U1365" i="2"/>
  <c r="U1359" i="2" s="1"/>
  <c r="U977" i="2"/>
  <c r="S949" i="2"/>
  <c r="S925" i="2"/>
  <c r="S919" i="2"/>
  <c r="S895" i="2" s="1"/>
  <c r="S914" i="2"/>
  <c r="S909" i="2"/>
  <c r="U890" i="2"/>
  <c r="S863" i="2"/>
  <c r="S820" i="2" s="1"/>
  <c r="S845" i="2"/>
  <c r="S836" i="2"/>
  <c r="S721" i="2"/>
  <c r="S718" i="2"/>
  <c r="U713" i="2"/>
  <c r="U700" i="2"/>
  <c r="U694" i="2"/>
  <c r="U691" i="2"/>
  <c r="U685" i="2"/>
  <c r="U682" i="2"/>
  <c r="U679" i="2"/>
  <c r="U676" i="2"/>
  <c r="U670" i="2"/>
  <c r="U667" i="2"/>
  <c r="U655" i="2"/>
  <c r="U646" i="2"/>
  <c r="U649" i="2"/>
  <c r="U631" i="2"/>
  <c r="U613" i="2"/>
  <c r="U588" i="2"/>
  <c r="U585" i="2"/>
  <c r="U574" i="2"/>
  <c r="U577" i="2"/>
  <c r="S565" i="2"/>
  <c r="U562" i="2"/>
  <c r="U559" i="2"/>
  <c r="U553" i="2"/>
  <c r="U550" i="2"/>
  <c r="U547" i="2"/>
  <c r="U541" i="2"/>
  <c r="U532" i="2"/>
  <c r="S503" i="2"/>
  <c r="U497" i="2"/>
  <c r="S497" i="2"/>
  <c r="U491" i="2"/>
  <c r="S471" i="2"/>
  <c r="S454" i="2"/>
  <c r="S448" i="2"/>
  <c r="S427" i="2"/>
  <c r="S418" i="2"/>
  <c r="S356" i="2"/>
  <c r="R354" i="2"/>
  <c r="S351" i="2"/>
  <c r="S311" i="2"/>
  <c r="S306" i="2"/>
  <c r="S250" i="2"/>
  <c r="S205" i="2"/>
  <c r="S1682" i="2"/>
  <c r="S1659" i="2"/>
  <c r="S1650" i="2"/>
  <c r="S1641" i="2"/>
  <c r="S1607" i="2"/>
  <c r="S1584" i="2"/>
  <c r="S1559" i="2"/>
  <c r="S1537" i="2"/>
  <c r="S1455" i="2"/>
  <c r="S1451" i="2"/>
  <c r="S1435" i="2"/>
  <c r="S1417" i="2"/>
  <c r="S1359" i="2"/>
  <c r="S1342" i="2"/>
  <c r="S1257" i="2"/>
  <c r="S1026" i="2"/>
  <c r="S981" i="2"/>
  <c r="S813" i="2"/>
  <c r="S794" i="2"/>
  <c r="U1682" i="2"/>
  <c r="U1659" i="2"/>
  <c r="U1650" i="2"/>
  <c r="U1641" i="2"/>
  <c r="U1607" i="2"/>
  <c r="U1584" i="2"/>
  <c r="U1559" i="2"/>
  <c r="U1537" i="2"/>
  <c r="U1455" i="2"/>
  <c r="U1451" i="2"/>
  <c r="U1435" i="2"/>
  <c r="U1417" i="2"/>
  <c r="U1342" i="2"/>
  <c r="U1257" i="2"/>
  <c r="U1026" i="2"/>
  <c r="U981" i="2"/>
  <c r="U895" i="2"/>
  <c r="U820" i="2"/>
  <c r="U813" i="2"/>
  <c r="U794" i="2"/>
  <c r="U260" i="2"/>
  <c r="U235" i="2" s="1"/>
  <c r="V262" i="2"/>
  <c r="U724" i="2"/>
  <c r="U284" i="2"/>
  <c r="U261" i="2"/>
  <c r="U162" i="2"/>
  <c r="U158" i="2"/>
  <c r="U118" i="2"/>
  <c r="S261" i="2"/>
  <c r="S118" i="2"/>
  <c r="S724" i="2"/>
  <c r="S284" i="2"/>
  <c r="S235" i="2"/>
  <c r="S158" i="2"/>
  <c r="BM1536" i="2"/>
  <c r="BK1536" i="2"/>
  <c r="BJ1536" i="2"/>
  <c r="BI1536" i="2"/>
  <c r="BG1536" i="2"/>
  <c r="V1536" i="2"/>
  <c r="R1536" i="2"/>
  <c r="P1536" i="2"/>
  <c r="J1536" i="2"/>
  <c r="BH1536" i="2" s="1"/>
  <c r="BM1535" i="2"/>
  <c r="BK1535" i="2"/>
  <c r="BJ1535" i="2"/>
  <c r="BI1535" i="2"/>
  <c r="BG1535" i="2"/>
  <c r="V1535" i="2"/>
  <c r="R1535" i="2"/>
  <c r="P1535" i="2"/>
  <c r="J1535" i="2"/>
  <c r="BH1535" i="2" s="1"/>
  <c r="U465" i="2" l="1"/>
  <c r="S465" i="2"/>
  <c r="S117" i="2" s="1"/>
  <c r="S793" i="2"/>
  <c r="U793" i="2"/>
  <c r="U117" i="2"/>
  <c r="U116" i="2" l="1"/>
  <c r="S116" i="2"/>
  <c r="J571" i="2" l="1"/>
  <c r="BM1689" i="2"/>
  <c r="BK1689" i="2"/>
  <c r="BJ1689" i="2"/>
  <c r="BI1689" i="2"/>
  <c r="BG1689" i="2"/>
  <c r="V1689" i="2"/>
  <c r="R1689" i="2"/>
  <c r="P1689" i="2"/>
  <c r="J1689" i="2"/>
  <c r="BH1689" i="2" s="1"/>
  <c r="BM1690" i="2"/>
  <c r="BK1690" i="2"/>
  <c r="BJ1690" i="2"/>
  <c r="BI1690" i="2"/>
  <c r="BG1690" i="2"/>
  <c r="V1690" i="2"/>
  <c r="R1690" i="2"/>
  <c r="P1690" i="2"/>
  <c r="J1690" i="2"/>
  <c r="BH1690" i="2" s="1"/>
  <c r="BM1684" i="2"/>
  <c r="BK1684" i="2"/>
  <c r="BJ1684" i="2"/>
  <c r="BI1684" i="2"/>
  <c r="BG1684" i="2"/>
  <c r="V1684" i="2"/>
  <c r="R1684" i="2"/>
  <c r="P1684" i="2"/>
  <c r="J1684" i="2"/>
  <c r="BH1684" i="2" s="1"/>
  <c r="BK1557" i="2"/>
  <c r="BJ1557" i="2"/>
  <c r="BI1557" i="2"/>
  <c r="BG1557" i="2"/>
  <c r="BM1415" i="2" l="1"/>
  <c r="BK1415" i="2"/>
  <c r="BJ1415" i="2"/>
  <c r="BI1415" i="2"/>
  <c r="BG1415" i="2"/>
  <c r="V1415" i="2"/>
  <c r="R1415" i="2"/>
  <c r="P1415" i="2"/>
  <c r="J1415" i="2"/>
  <c r="BH1415" i="2" s="1"/>
  <c r="BK979" i="2"/>
  <c r="BJ979" i="2"/>
  <c r="BI979" i="2"/>
  <c r="BG979" i="2"/>
  <c r="BK893" i="2"/>
  <c r="BJ893" i="2"/>
  <c r="BI893" i="2"/>
  <c r="BG893" i="2"/>
  <c r="J588" i="2"/>
  <c r="BM559" i="2"/>
  <c r="BK559" i="2"/>
  <c r="BJ559" i="2"/>
  <c r="BI559" i="2"/>
  <c r="BG559" i="2"/>
  <c r="R559" i="2"/>
  <c r="P559" i="2"/>
  <c r="J559" i="2"/>
  <c r="BH559" i="2" s="1"/>
  <c r="BM1533" i="2"/>
  <c r="BK1533" i="2"/>
  <c r="BJ1533" i="2"/>
  <c r="BI1533" i="2"/>
  <c r="BG1533" i="2"/>
  <c r="V1533" i="2"/>
  <c r="R1533" i="2"/>
  <c r="P1533" i="2"/>
  <c r="J1533" i="2"/>
  <c r="BH1533" i="2" s="1"/>
  <c r="BM1513" i="2"/>
  <c r="BK1513" i="2"/>
  <c r="BJ1513" i="2"/>
  <c r="BI1513" i="2"/>
  <c r="BG1513" i="2"/>
  <c r="V1513" i="2"/>
  <c r="P1513" i="2"/>
  <c r="J1513" i="2"/>
  <c r="BH1513" i="2" s="1"/>
  <c r="BM1509" i="2"/>
  <c r="BK1509" i="2"/>
  <c r="BJ1509" i="2"/>
  <c r="BI1509" i="2"/>
  <c r="BG1509" i="2"/>
  <c r="V1509" i="2"/>
  <c r="P1509" i="2"/>
  <c r="J1509" i="2"/>
  <c r="BH1509" i="2" s="1"/>
  <c r="BM1505" i="2"/>
  <c r="BK1505" i="2"/>
  <c r="BJ1505" i="2"/>
  <c r="BI1505" i="2"/>
  <c r="BG1505" i="2"/>
  <c r="V1505" i="2"/>
  <c r="R1505" i="2"/>
  <c r="P1505" i="2"/>
  <c r="J1505" i="2"/>
  <c r="BH1505" i="2" s="1"/>
  <c r="BM1490" i="2"/>
  <c r="BK1490" i="2"/>
  <c r="BJ1490" i="2"/>
  <c r="BI1490" i="2"/>
  <c r="BG1490" i="2"/>
  <c r="V1490" i="2"/>
  <c r="P1490" i="2"/>
  <c r="J1490" i="2"/>
  <c r="BH1490" i="2" s="1"/>
  <c r="BM1472" i="2"/>
  <c r="BK1472" i="2"/>
  <c r="BJ1472" i="2"/>
  <c r="BI1472" i="2"/>
  <c r="BG1472" i="2"/>
  <c r="V1472" i="2"/>
  <c r="R1472" i="2"/>
  <c r="P1472" i="2"/>
  <c r="J1472" i="2"/>
  <c r="BH1472" i="2" s="1"/>
  <c r="BM1413" i="2"/>
  <c r="BK1413" i="2"/>
  <c r="BJ1413" i="2"/>
  <c r="BI1413" i="2"/>
  <c r="BG1413" i="2"/>
  <c r="V1413" i="2"/>
  <c r="P1413" i="2"/>
  <c r="J1413" i="2"/>
  <c r="BH1413" i="2" s="1"/>
  <c r="BM949" i="2"/>
  <c r="BK949" i="2"/>
  <c r="BJ949" i="2"/>
  <c r="BI949" i="2"/>
  <c r="BG949" i="2"/>
  <c r="V949" i="2"/>
  <c r="P949" i="2"/>
  <c r="J949" i="2"/>
  <c r="BH949" i="2" s="1"/>
  <c r="BM925" i="2"/>
  <c r="BK925" i="2"/>
  <c r="BJ925" i="2"/>
  <c r="BI925" i="2"/>
  <c r="BG925" i="2"/>
  <c r="V925" i="2"/>
  <c r="P925" i="2"/>
  <c r="J925" i="2"/>
  <c r="BH925" i="2" s="1"/>
  <c r="BM919" i="2"/>
  <c r="BK919" i="2"/>
  <c r="BJ919" i="2"/>
  <c r="BI919" i="2"/>
  <c r="BG919" i="2"/>
  <c r="V919" i="2"/>
  <c r="P919" i="2"/>
  <c r="J919" i="2"/>
  <c r="BH919" i="2" s="1"/>
  <c r="BM914" i="2"/>
  <c r="BK914" i="2"/>
  <c r="BJ914" i="2"/>
  <c r="BI914" i="2"/>
  <c r="BG914" i="2"/>
  <c r="V914" i="2"/>
  <c r="P914" i="2"/>
  <c r="J914" i="2"/>
  <c r="BH914" i="2" s="1"/>
  <c r="BM909" i="2"/>
  <c r="BK909" i="2"/>
  <c r="BJ909" i="2"/>
  <c r="BI909" i="2"/>
  <c r="BG909" i="2"/>
  <c r="V909" i="2"/>
  <c r="P909" i="2"/>
  <c r="J909" i="2"/>
  <c r="BH909" i="2" s="1"/>
  <c r="BM863" i="2"/>
  <c r="BK863" i="2"/>
  <c r="BJ863" i="2"/>
  <c r="BI863" i="2"/>
  <c r="BG863" i="2"/>
  <c r="V863" i="2"/>
  <c r="P863" i="2"/>
  <c r="J863" i="2"/>
  <c r="BH863" i="2" s="1"/>
  <c r="BM854" i="2"/>
  <c r="BK854" i="2"/>
  <c r="BJ854" i="2"/>
  <c r="BI854" i="2"/>
  <c r="BG854" i="2"/>
  <c r="V854" i="2"/>
  <c r="R854" i="2"/>
  <c r="P854" i="2"/>
  <c r="J854" i="2"/>
  <c r="BH854" i="2" s="1"/>
  <c r="BM845" i="2"/>
  <c r="BK845" i="2"/>
  <c r="BJ845" i="2"/>
  <c r="BI845" i="2"/>
  <c r="BG845" i="2"/>
  <c r="V845" i="2"/>
  <c r="P845" i="2"/>
  <c r="J845" i="2"/>
  <c r="BH845" i="2" s="1"/>
  <c r="BM836" i="2"/>
  <c r="BK836" i="2"/>
  <c r="BJ836" i="2"/>
  <c r="BI836" i="2"/>
  <c r="BG836" i="2"/>
  <c r="V836" i="2"/>
  <c r="P836" i="2"/>
  <c r="J836" i="2"/>
  <c r="BH836" i="2" s="1"/>
  <c r="BM755" i="2"/>
  <c r="BK755" i="2"/>
  <c r="BJ755" i="2"/>
  <c r="BI755" i="2"/>
  <c r="BG755" i="2"/>
  <c r="V755" i="2"/>
  <c r="R755" i="2"/>
  <c r="P755" i="2"/>
  <c r="J755" i="2"/>
  <c r="BH755" i="2" s="1"/>
  <c r="BM751" i="2"/>
  <c r="BK751" i="2"/>
  <c r="BJ751" i="2"/>
  <c r="BI751" i="2"/>
  <c r="BG751" i="2"/>
  <c r="V751" i="2"/>
  <c r="R751" i="2"/>
  <c r="P751" i="2"/>
  <c r="J751" i="2"/>
  <c r="BH751" i="2" s="1"/>
  <c r="BM613" i="2"/>
  <c r="BK613" i="2"/>
  <c r="BJ613" i="2"/>
  <c r="BI613" i="2"/>
  <c r="BG613" i="2"/>
  <c r="R613" i="2"/>
  <c r="P613" i="2"/>
  <c r="J613" i="2"/>
  <c r="BH613" i="2" s="1"/>
  <c r="J616" i="2"/>
  <c r="BH616" i="2" s="1"/>
  <c r="P616" i="2"/>
  <c r="R616" i="2"/>
  <c r="V616" i="2"/>
  <c r="BG616" i="2"/>
  <c r="BI616" i="2"/>
  <c r="BJ616" i="2"/>
  <c r="BK616" i="2"/>
  <c r="BM616" i="2"/>
  <c r="BM718" i="2"/>
  <c r="BK718" i="2"/>
  <c r="BJ718" i="2"/>
  <c r="BI718" i="2"/>
  <c r="BG718" i="2"/>
  <c r="V718" i="2"/>
  <c r="P718" i="2"/>
  <c r="J718" i="2"/>
  <c r="BH718" i="2" s="1"/>
  <c r="BM713" i="2"/>
  <c r="BK713" i="2"/>
  <c r="BJ713" i="2"/>
  <c r="BI713" i="2"/>
  <c r="BG713" i="2"/>
  <c r="R713" i="2"/>
  <c r="P713" i="2"/>
  <c r="J713" i="2"/>
  <c r="BH713" i="2" s="1"/>
  <c r="BM670" i="2"/>
  <c r="BK670" i="2"/>
  <c r="BJ670" i="2"/>
  <c r="BI670" i="2"/>
  <c r="BG670" i="2"/>
  <c r="R670" i="2"/>
  <c r="P670" i="2"/>
  <c r="J670" i="2"/>
  <c r="BH670" i="2" s="1"/>
  <c r="BM676" i="2"/>
  <c r="BK676" i="2"/>
  <c r="BJ676" i="2"/>
  <c r="BI676" i="2"/>
  <c r="BG676" i="2"/>
  <c r="R676" i="2"/>
  <c r="P676" i="2"/>
  <c r="J676" i="2"/>
  <c r="BH676" i="2" s="1"/>
  <c r="BM655" i="2"/>
  <c r="BK655" i="2"/>
  <c r="BJ655" i="2"/>
  <c r="BI655" i="2"/>
  <c r="BG655" i="2"/>
  <c r="R655" i="2"/>
  <c r="P655" i="2"/>
  <c r="J655" i="2"/>
  <c r="BH655" i="2" s="1"/>
  <c r="BM646" i="2"/>
  <c r="BK646" i="2"/>
  <c r="BJ646" i="2"/>
  <c r="BI646" i="2"/>
  <c r="BG646" i="2"/>
  <c r="R646" i="2"/>
  <c r="P646" i="2"/>
  <c r="J646" i="2"/>
  <c r="BH646" i="2" s="1"/>
  <c r="BM574" i="2" l="1"/>
  <c r="BK574" i="2"/>
  <c r="BJ574" i="2"/>
  <c r="BI574" i="2"/>
  <c r="BG574" i="2"/>
  <c r="R574" i="2"/>
  <c r="P574" i="2"/>
  <c r="J574" i="2"/>
  <c r="BH574" i="2" s="1"/>
  <c r="BM547" i="2" l="1"/>
  <c r="BK547" i="2"/>
  <c r="BJ547" i="2"/>
  <c r="BI547" i="2"/>
  <c r="BG547" i="2"/>
  <c r="R547" i="2"/>
  <c r="P547" i="2"/>
  <c r="J547" i="2"/>
  <c r="BH547" i="2" s="1"/>
  <c r="BM541" i="2"/>
  <c r="BK541" i="2"/>
  <c r="BJ541" i="2"/>
  <c r="BI541" i="2"/>
  <c r="BG541" i="2"/>
  <c r="R541" i="2"/>
  <c r="P541" i="2"/>
  <c r="J541" i="2"/>
  <c r="BH541" i="2" s="1"/>
  <c r="BM532" i="2"/>
  <c r="BK532" i="2"/>
  <c r="BJ532" i="2"/>
  <c r="BI532" i="2"/>
  <c r="BG532" i="2"/>
  <c r="R532" i="2"/>
  <c r="P532" i="2"/>
  <c r="J532" i="2"/>
  <c r="BH532" i="2" s="1"/>
  <c r="F505" i="2"/>
  <c r="BM503" i="2"/>
  <c r="BK503" i="2"/>
  <c r="BJ503" i="2"/>
  <c r="BI503" i="2"/>
  <c r="BG503" i="2"/>
  <c r="V503" i="2"/>
  <c r="P503" i="2"/>
  <c r="J503" i="2"/>
  <c r="BH503" i="2" s="1"/>
  <c r="BM497" i="2"/>
  <c r="BK497" i="2"/>
  <c r="BJ497" i="2"/>
  <c r="BI497" i="2"/>
  <c r="BG497" i="2"/>
  <c r="P497" i="2"/>
  <c r="J497" i="2"/>
  <c r="BH497" i="2" s="1"/>
  <c r="BM491" i="2"/>
  <c r="BK491" i="2"/>
  <c r="BJ491" i="2"/>
  <c r="BI491" i="2"/>
  <c r="BG491" i="2"/>
  <c r="R491" i="2"/>
  <c r="P491" i="2"/>
  <c r="J491" i="2"/>
  <c r="BH491" i="2" s="1"/>
  <c r="BM471" i="2"/>
  <c r="BK471" i="2"/>
  <c r="BJ471" i="2"/>
  <c r="BI471" i="2"/>
  <c r="BG471" i="2"/>
  <c r="V471" i="2"/>
  <c r="P471" i="2"/>
  <c r="J471" i="2"/>
  <c r="BH471" i="2" s="1"/>
  <c r="BM454" i="2"/>
  <c r="BK454" i="2"/>
  <c r="BJ454" i="2"/>
  <c r="BI454" i="2"/>
  <c r="BG454" i="2"/>
  <c r="V454" i="2"/>
  <c r="P454" i="2"/>
  <c r="J454" i="2"/>
  <c r="BH454" i="2" s="1"/>
  <c r="BM448" i="2"/>
  <c r="BK448" i="2"/>
  <c r="BJ448" i="2"/>
  <c r="BI448" i="2"/>
  <c r="BG448" i="2"/>
  <c r="V448" i="2"/>
  <c r="P448" i="2"/>
  <c r="J448" i="2"/>
  <c r="BH448" i="2" s="1"/>
  <c r="BM427" i="2"/>
  <c r="BK427" i="2"/>
  <c r="BJ427" i="2"/>
  <c r="BI427" i="2"/>
  <c r="BG427" i="2"/>
  <c r="V427" i="2"/>
  <c r="P427" i="2"/>
  <c r="J427" i="2"/>
  <c r="BH427" i="2" s="1"/>
  <c r="BM418" i="2"/>
  <c r="BK418" i="2"/>
  <c r="BJ418" i="2"/>
  <c r="BI418" i="2"/>
  <c r="BG418" i="2"/>
  <c r="V418" i="2"/>
  <c r="P418" i="2"/>
  <c r="J418" i="2"/>
  <c r="BH418" i="2" s="1"/>
  <c r="BM356" i="2"/>
  <c r="BK356" i="2"/>
  <c r="BJ356" i="2"/>
  <c r="BI356" i="2"/>
  <c r="BG356" i="2"/>
  <c r="V356" i="2"/>
  <c r="P356" i="2"/>
  <c r="J356" i="2"/>
  <c r="BH356" i="2" s="1"/>
  <c r="BM351" i="2"/>
  <c r="BK351" i="2"/>
  <c r="BJ351" i="2"/>
  <c r="BI351" i="2"/>
  <c r="BG351" i="2"/>
  <c r="V351" i="2"/>
  <c r="P351" i="2"/>
  <c r="J351" i="2"/>
  <c r="BH351" i="2" s="1"/>
  <c r="BM311" i="2"/>
  <c r="BK311" i="2"/>
  <c r="BJ311" i="2"/>
  <c r="BI311" i="2"/>
  <c r="BG311" i="2"/>
  <c r="V311" i="2"/>
  <c r="P311" i="2"/>
  <c r="J311" i="2"/>
  <c r="BH311" i="2" s="1"/>
  <c r="BM306" i="2"/>
  <c r="BK306" i="2"/>
  <c r="BJ306" i="2"/>
  <c r="BI306" i="2"/>
  <c r="BG306" i="2"/>
  <c r="V306" i="2"/>
  <c r="P306" i="2"/>
  <c r="J306" i="2"/>
  <c r="BH306" i="2" s="1"/>
  <c r="BM232" i="2"/>
  <c r="BK232" i="2"/>
  <c r="BJ232" i="2"/>
  <c r="BI232" i="2"/>
  <c r="BG232" i="2"/>
  <c r="V232" i="2"/>
  <c r="P232" i="2"/>
  <c r="J232" i="2"/>
  <c r="BH232" i="2" s="1"/>
  <c r="BM890" i="2"/>
  <c r="BK890" i="2"/>
  <c r="BJ890" i="2"/>
  <c r="BI890" i="2"/>
  <c r="BG890" i="2"/>
  <c r="R890" i="2"/>
  <c r="P890" i="2"/>
  <c r="J890" i="2"/>
  <c r="H894" i="2" s="1"/>
  <c r="BH890" i="2" l="1"/>
  <c r="BM977" i="2"/>
  <c r="BK977" i="2"/>
  <c r="BJ977" i="2"/>
  <c r="BI977" i="2"/>
  <c r="BG977" i="2"/>
  <c r="R977" i="2"/>
  <c r="P977" i="2"/>
  <c r="J977" i="2"/>
  <c r="BG980" i="2"/>
  <c r="BI980" i="2"/>
  <c r="BJ980" i="2"/>
  <c r="BK980" i="2"/>
  <c r="BM550" i="2"/>
  <c r="BK550" i="2"/>
  <c r="BJ550" i="2"/>
  <c r="BI550" i="2"/>
  <c r="BG550" i="2"/>
  <c r="R550" i="2"/>
  <c r="P550" i="2"/>
  <c r="J550" i="2"/>
  <c r="BH550" i="2" s="1"/>
  <c r="BM694" i="2"/>
  <c r="BK694" i="2"/>
  <c r="BJ694" i="2"/>
  <c r="BI694" i="2"/>
  <c r="BG694" i="2"/>
  <c r="R694" i="2"/>
  <c r="P694" i="2"/>
  <c r="J694" i="2"/>
  <c r="BH694" i="2" s="1"/>
  <c r="BM700" i="2"/>
  <c r="BK700" i="2"/>
  <c r="BJ700" i="2"/>
  <c r="BI700" i="2"/>
  <c r="BG700" i="2"/>
  <c r="R700" i="2"/>
  <c r="P700" i="2"/>
  <c r="J700" i="2"/>
  <c r="BH700" i="2" s="1"/>
  <c r="BM685" i="2"/>
  <c r="BK685" i="2"/>
  <c r="BJ685" i="2"/>
  <c r="BI685" i="2"/>
  <c r="BG685" i="2"/>
  <c r="R685" i="2"/>
  <c r="P685" i="2"/>
  <c r="J685" i="2"/>
  <c r="BH685" i="2" s="1"/>
  <c r="BM682" i="2"/>
  <c r="BK682" i="2"/>
  <c r="BJ682" i="2"/>
  <c r="BI682" i="2"/>
  <c r="BG682" i="2"/>
  <c r="R682" i="2"/>
  <c r="P682" i="2"/>
  <c r="J682" i="2"/>
  <c r="BH682" i="2" s="1"/>
  <c r="BM691" i="2"/>
  <c r="BK691" i="2"/>
  <c r="BJ691" i="2"/>
  <c r="BI691" i="2"/>
  <c r="BG691" i="2"/>
  <c r="R691" i="2"/>
  <c r="P691" i="2"/>
  <c r="J691" i="2"/>
  <c r="BH691" i="2" s="1"/>
  <c r="BM679" i="2"/>
  <c r="BK679" i="2"/>
  <c r="BJ679" i="2"/>
  <c r="BI679" i="2"/>
  <c r="BG679" i="2"/>
  <c r="R679" i="2"/>
  <c r="P679" i="2"/>
  <c r="J679" i="2"/>
  <c r="BH679" i="2" s="1"/>
  <c r="BM649" i="2"/>
  <c r="BK649" i="2"/>
  <c r="BJ649" i="2"/>
  <c r="BI649" i="2"/>
  <c r="BG649" i="2"/>
  <c r="R649" i="2"/>
  <c r="P649" i="2"/>
  <c r="J649" i="2"/>
  <c r="BH649" i="2" s="1"/>
  <c r="BM565" i="2"/>
  <c r="BK565" i="2"/>
  <c r="BJ565" i="2"/>
  <c r="BI565" i="2"/>
  <c r="BG565" i="2"/>
  <c r="V565" i="2"/>
  <c r="P565" i="2"/>
  <c r="J565" i="2"/>
  <c r="BH565" i="2" s="1"/>
  <c r="BM562" i="2"/>
  <c r="BK562" i="2"/>
  <c r="BJ562" i="2"/>
  <c r="BI562" i="2"/>
  <c r="BG562" i="2"/>
  <c r="R562" i="2"/>
  <c r="P562" i="2"/>
  <c r="J562" i="2"/>
  <c r="BH562" i="2" s="1"/>
  <c r="BM715" i="2"/>
  <c r="BK715" i="2"/>
  <c r="BJ715" i="2"/>
  <c r="BI715" i="2"/>
  <c r="BG715" i="2"/>
  <c r="V715" i="2"/>
  <c r="R715" i="2"/>
  <c r="P715" i="2"/>
  <c r="J715" i="2"/>
  <c r="BH715" i="2" s="1"/>
  <c r="BH977" i="2" l="1"/>
  <c r="H980" i="2"/>
  <c r="BM667" i="2"/>
  <c r="BK667" i="2"/>
  <c r="BJ667" i="2"/>
  <c r="BI667" i="2"/>
  <c r="BG667" i="2"/>
  <c r="R667" i="2"/>
  <c r="P667" i="2"/>
  <c r="J667" i="2"/>
  <c r="BH667" i="2" s="1"/>
  <c r="BM568" i="2"/>
  <c r="BK568" i="2"/>
  <c r="BJ568" i="2"/>
  <c r="BI568" i="2"/>
  <c r="BG568" i="2"/>
  <c r="V568" i="2"/>
  <c r="R568" i="2"/>
  <c r="P568" i="2"/>
  <c r="J568" i="2"/>
  <c r="BH568" i="2" s="1"/>
  <c r="J980" i="2" l="1"/>
  <c r="BH980" i="2" s="1"/>
  <c r="BM980" i="2"/>
  <c r="V980" i="2"/>
  <c r="R980" i="2"/>
  <c r="P980" i="2"/>
  <c r="BM577" i="2"/>
  <c r="BK577" i="2"/>
  <c r="BJ577" i="2"/>
  <c r="BI577" i="2"/>
  <c r="BG577" i="2"/>
  <c r="R577" i="2"/>
  <c r="P577" i="2"/>
  <c r="J577" i="2"/>
  <c r="BH577" i="2" s="1"/>
  <c r="BM631" i="2"/>
  <c r="BK631" i="2"/>
  <c r="BJ631" i="2"/>
  <c r="BI631" i="2"/>
  <c r="BG631" i="2"/>
  <c r="R631" i="2"/>
  <c r="P631" i="2"/>
  <c r="J631" i="2"/>
  <c r="BH631" i="2" s="1"/>
  <c r="V571" i="2"/>
  <c r="BM553" i="2"/>
  <c r="BK553" i="2"/>
  <c r="BJ553" i="2"/>
  <c r="BI553" i="2"/>
  <c r="BG553" i="2"/>
  <c r="R553" i="2"/>
  <c r="P553" i="2"/>
  <c r="J553" i="2"/>
  <c r="BH553" i="2" s="1"/>
  <c r="BM588" i="2"/>
  <c r="BK588" i="2"/>
  <c r="BJ588" i="2"/>
  <c r="BI588" i="2"/>
  <c r="BG588" i="2"/>
  <c r="R588" i="2"/>
  <c r="P588" i="2"/>
  <c r="BH588" i="2"/>
  <c r="BM585" i="2"/>
  <c r="BK585" i="2"/>
  <c r="BJ585" i="2"/>
  <c r="BI585" i="2"/>
  <c r="BG585" i="2"/>
  <c r="R585" i="2"/>
  <c r="P585" i="2"/>
  <c r="J585" i="2"/>
  <c r="BH585" i="2" s="1"/>
  <c r="BM1363" i="2"/>
  <c r="BK1363" i="2"/>
  <c r="BJ1363" i="2"/>
  <c r="BI1363" i="2"/>
  <c r="BG1363" i="2"/>
  <c r="V1363" i="2"/>
  <c r="R1363" i="2"/>
  <c r="P1363" i="2"/>
  <c r="J1363" i="2"/>
  <c r="BH1363" i="2" s="1"/>
  <c r="BM1380" i="2"/>
  <c r="BK1380" i="2"/>
  <c r="BJ1380" i="2"/>
  <c r="BI1380" i="2"/>
  <c r="BG1380" i="2"/>
  <c r="R1380" i="2"/>
  <c r="P1380" i="2"/>
  <c r="J1380" i="2"/>
  <c r="BH1380" i="2" s="1"/>
  <c r="BM1411" i="2"/>
  <c r="BK1411" i="2"/>
  <c r="BJ1411" i="2"/>
  <c r="BI1411" i="2"/>
  <c r="BG1411" i="2"/>
  <c r="V1411" i="2"/>
  <c r="R1411" i="2"/>
  <c r="P1411" i="2"/>
  <c r="J1411" i="2"/>
  <c r="BH1411" i="2" s="1"/>
  <c r="BM1403" i="2"/>
  <c r="BK1403" i="2"/>
  <c r="BJ1403" i="2"/>
  <c r="BI1403" i="2"/>
  <c r="BG1403" i="2"/>
  <c r="V1403" i="2"/>
  <c r="P1403" i="2"/>
  <c r="J1403" i="2"/>
  <c r="BH1403" i="2" s="1"/>
  <c r="BM1400" i="2"/>
  <c r="BK1400" i="2"/>
  <c r="BJ1400" i="2"/>
  <c r="BI1400" i="2"/>
  <c r="BG1400" i="2"/>
  <c r="V1400" i="2"/>
  <c r="P1400" i="2"/>
  <c r="J1400" i="2"/>
  <c r="BH1400" i="2" s="1"/>
  <c r="BM1398" i="2"/>
  <c r="BK1398" i="2"/>
  <c r="BJ1398" i="2"/>
  <c r="BI1398" i="2"/>
  <c r="BG1398" i="2"/>
  <c r="V1398" i="2"/>
  <c r="P1398" i="2"/>
  <c r="J1398" i="2"/>
  <c r="BH1398" i="2" s="1"/>
  <c r="BM1395" i="2"/>
  <c r="BK1395" i="2"/>
  <c r="BJ1395" i="2"/>
  <c r="BI1395" i="2"/>
  <c r="BG1395" i="2"/>
  <c r="V1395" i="2"/>
  <c r="P1395" i="2"/>
  <c r="J1395" i="2"/>
  <c r="BH1395" i="2" s="1"/>
  <c r="BM1392" i="2"/>
  <c r="BK1392" i="2"/>
  <c r="BJ1392" i="2"/>
  <c r="BI1392" i="2"/>
  <c r="BG1392" i="2"/>
  <c r="V1392" i="2"/>
  <c r="P1392" i="2"/>
  <c r="J1392" i="2"/>
  <c r="BH1392" i="2" s="1"/>
  <c r="BM1389" i="2"/>
  <c r="BK1389" i="2"/>
  <c r="BJ1389" i="2"/>
  <c r="BI1389" i="2"/>
  <c r="BG1389" i="2"/>
  <c r="V1389" i="2"/>
  <c r="P1389" i="2"/>
  <c r="J1389" i="2"/>
  <c r="BH1389" i="2" s="1"/>
  <c r="BM1386" i="2"/>
  <c r="BK1386" i="2"/>
  <c r="BJ1386" i="2"/>
  <c r="BI1386" i="2"/>
  <c r="BG1386" i="2"/>
  <c r="R1386" i="2"/>
  <c r="P1386" i="2"/>
  <c r="J1386" i="2"/>
  <c r="BH1386" i="2" s="1"/>
  <c r="BM1543" i="2"/>
  <c r="BK1543" i="2"/>
  <c r="BJ1543" i="2"/>
  <c r="BI1543" i="2"/>
  <c r="BG1543" i="2"/>
  <c r="V1543" i="2"/>
  <c r="P1543" i="2"/>
  <c r="J1543" i="2"/>
  <c r="BH1543" i="2" s="1"/>
  <c r="BM1540" i="2" l="1"/>
  <c r="BK1540" i="2"/>
  <c r="BJ1540" i="2"/>
  <c r="BI1540" i="2"/>
  <c r="BG1540" i="2"/>
  <c r="V1540" i="2"/>
  <c r="P1540" i="2"/>
  <c r="J1540" i="2"/>
  <c r="BM1405" i="2"/>
  <c r="BK1405" i="2"/>
  <c r="BJ1405" i="2"/>
  <c r="BI1405" i="2"/>
  <c r="BG1405" i="2"/>
  <c r="V1405" i="2"/>
  <c r="R1405" i="2"/>
  <c r="P1405" i="2"/>
  <c r="J1405" i="2"/>
  <c r="BH1405" i="2" s="1"/>
  <c r="BM1407" i="2"/>
  <c r="BK1407" i="2"/>
  <c r="BJ1407" i="2"/>
  <c r="BI1407" i="2"/>
  <c r="BG1407" i="2"/>
  <c r="V1407" i="2"/>
  <c r="R1407" i="2"/>
  <c r="P1407" i="2"/>
  <c r="J1407" i="2"/>
  <c r="BH1407" i="2" s="1"/>
  <c r="BM1377" i="2"/>
  <c r="BK1377" i="2"/>
  <c r="BJ1377" i="2"/>
  <c r="BI1377" i="2"/>
  <c r="BG1377" i="2"/>
  <c r="R1377" i="2"/>
  <c r="P1377" i="2"/>
  <c r="J1377" i="2"/>
  <c r="BH1377" i="2" s="1"/>
  <c r="BM1374" i="2"/>
  <c r="BK1374" i="2"/>
  <c r="BJ1374" i="2"/>
  <c r="BI1374" i="2"/>
  <c r="BG1374" i="2"/>
  <c r="R1374" i="2"/>
  <c r="P1374" i="2"/>
  <c r="J1374" i="2"/>
  <c r="BM1371" i="2"/>
  <c r="BK1371" i="2"/>
  <c r="BJ1371" i="2"/>
  <c r="BI1371" i="2"/>
  <c r="BG1371" i="2"/>
  <c r="R1371" i="2"/>
  <c r="P1371" i="2"/>
  <c r="J1371" i="2"/>
  <c r="BH1371" i="2" s="1"/>
  <c r="BM1368" i="2"/>
  <c r="BK1368" i="2"/>
  <c r="BJ1368" i="2"/>
  <c r="BI1368" i="2"/>
  <c r="BG1368" i="2"/>
  <c r="R1368" i="2"/>
  <c r="P1368" i="2"/>
  <c r="J1368" i="2"/>
  <c r="BH1368" i="2" s="1"/>
  <c r="BM1383" i="2"/>
  <c r="BK1383" i="2"/>
  <c r="BJ1383" i="2"/>
  <c r="BI1383" i="2"/>
  <c r="BG1383" i="2"/>
  <c r="R1383" i="2"/>
  <c r="P1383" i="2"/>
  <c r="J1383" i="2"/>
  <c r="BH1383" i="2" s="1"/>
  <c r="BM1365" i="2"/>
  <c r="BK1365" i="2"/>
  <c r="BJ1365" i="2"/>
  <c r="BI1365" i="2"/>
  <c r="BG1365" i="2"/>
  <c r="R1365" i="2"/>
  <c r="P1365" i="2"/>
  <c r="J1365" i="2"/>
  <c r="BH1365" i="2" s="1"/>
  <c r="BM250" i="2"/>
  <c r="BK250" i="2"/>
  <c r="BJ250" i="2"/>
  <c r="BI250" i="2"/>
  <c r="BG250" i="2"/>
  <c r="V250" i="2"/>
  <c r="P250" i="2"/>
  <c r="J250" i="2"/>
  <c r="BH250" i="2" s="1"/>
  <c r="BM208" i="2"/>
  <c r="BK208" i="2"/>
  <c r="BJ208" i="2"/>
  <c r="BI208" i="2"/>
  <c r="BG208" i="2"/>
  <c r="V208" i="2"/>
  <c r="R208" i="2"/>
  <c r="P208" i="2"/>
  <c r="J208" i="2"/>
  <c r="BH208" i="2" s="1"/>
  <c r="J39" i="2"/>
  <c r="J38" i="2"/>
  <c r="AY56" i="1" s="1"/>
  <c r="J37" i="2"/>
  <c r="AX56" i="1" s="1"/>
  <c r="BK1691" i="2"/>
  <c r="BJ1691" i="2"/>
  <c r="BI1691" i="2"/>
  <c r="BG1691" i="2"/>
  <c r="V1691" i="2"/>
  <c r="R1691" i="2"/>
  <c r="P1691" i="2"/>
  <c r="BM1691" i="2"/>
  <c r="J1691" i="2"/>
  <c r="BH1691" i="2" s="1"/>
  <c r="BK1688" i="2"/>
  <c r="BJ1688" i="2"/>
  <c r="BI1688" i="2"/>
  <c r="BG1688" i="2"/>
  <c r="V1688" i="2"/>
  <c r="R1688" i="2"/>
  <c r="P1688" i="2"/>
  <c r="BM1688" i="2"/>
  <c r="J1688" i="2"/>
  <c r="BH1688" i="2" s="1"/>
  <c r="BK1687" i="2"/>
  <c r="BJ1687" i="2"/>
  <c r="BI1687" i="2"/>
  <c r="BG1687" i="2"/>
  <c r="V1687" i="2"/>
  <c r="R1687" i="2"/>
  <c r="P1687" i="2"/>
  <c r="BM1687" i="2"/>
  <c r="J1687" i="2"/>
  <c r="BH1687" i="2" s="1"/>
  <c r="BK1686" i="2"/>
  <c r="BJ1686" i="2"/>
  <c r="BI1686" i="2"/>
  <c r="BG1686" i="2"/>
  <c r="V1686" i="2"/>
  <c r="R1686" i="2"/>
  <c r="P1686" i="2"/>
  <c r="BM1686" i="2"/>
  <c r="J1686" i="2"/>
  <c r="BH1686" i="2" s="1"/>
  <c r="BK1685" i="2"/>
  <c r="BJ1685" i="2"/>
  <c r="BI1685" i="2"/>
  <c r="BG1685" i="2"/>
  <c r="V1685" i="2"/>
  <c r="R1685" i="2"/>
  <c r="P1685" i="2"/>
  <c r="BM1685" i="2"/>
  <c r="J1685" i="2"/>
  <c r="BH1685" i="2" s="1"/>
  <c r="BK1683" i="2"/>
  <c r="BJ1683" i="2"/>
  <c r="BI1683" i="2"/>
  <c r="BG1683" i="2"/>
  <c r="V1683" i="2"/>
  <c r="R1683" i="2"/>
  <c r="P1683" i="2"/>
  <c r="BM1683" i="2"/>
  <c r="J1683" i="2"/>
  <c r="BH1683" i="2" s="1"/>
  <c r="BK1681" i="2"/>
  <c r="BJ1681" i="2"/>
  <c r="BI1681" i="2"/>
  <c r="BG1681" i="2"/>
  <c r="V1681" i="2"/>
  <c r="R1681" i="2"/>
  <c r="P1681" i="2"/>
  <c r="BM1681" i="2"/>
  <c r="J1681" i="2"/>
  <c r="BH1681" i="2" s="1"/>
  <c r="BK1679" i="2"/>
  <c r="BJ1679" i="2"/>
  <c r="BI1679" i="2"/>
  <c r="BG1679" i="2"/>
  <c r="V1679" i="2"/>
  <c r="R1679" i="2"/>
  <c r="P1679" i="2"/>
  <c r="BM1679" i="2"/>
  <c r="J1679" i="2"/>
  <c r="BH1679" i="2" s="1"/>
  <c r="BK1677" i="2"/>
  <c r="BJ1677" i="2"/>
  <c r="BI1677" i="2"/>
  <c r="BG1677" i="2"/>
  <c r="V1677" i="2"/>
  <c r="R1677" i="2"/>
  <c r="P1677" i="2"/>
  <c r="BM1677" i="2"/>
  <c r="J1677" i="2"/>
  <c r="BH1677" i="2" s="1"/>
  <c r="BK1675" i="2"/>
  <c r="BJ1675" i="2"/>
  <c r="BI1675" i="2"/>
  <c r="BG1675" i="2"/>
  <c r="V1675" i="2"/>
  <c r="R1675" i="2"/>
  <c r="P1675" i="2"/>
  <c r="BM1675" i="2"/>
  <c r="J1675" i="2"/>
  <c r="BH1675" i="2" s="1"/>
  <c r="BK1673" i="2"/>
  <c r="BJ1673" i="2"/>
  <c r="BI1673" i="2"/>
  <c r="BG1673" i="2"/>
  <c r="V1673" i="2"/>
  <c r="R1673" i="2"/>
  <c r="P1673" i="2"/>
  <c r="BM1673" i="2"/>
  <c r="J1673" i="2"/>
  <c r="BH1673" i="2" s="1"/>
  <c r="BK1671" i="2"/>
  <c r="BJ1671" i="2"/>
  <c r="BI1671" i="2"/>
  <c r="BG1671" i="2"/>
  <c r="V1671" i="2"/>
  <c r="R1671" i="2"/>
  <c r="P1671" i="2"/>
  <c r="BM1671" i="2"/>
  <c r="J1671" i="2"/>
  <c r="BH1671" i="2" s="1"/>
  <c r="BK1668" i="2"/>
  <c r="BJ1668" i="2"/>
  <c r="BI1668" i="2"/>
  <c r="BG1668" i="2"/>
  <c r="V1668" i="2"/>
  <c r="R1668" i="2"/>
  <c r="P1668" i="2"/>
  <c r="BM1668" i="2"/>
  <c r="J1668" i="2"/>
  <c r="BH1668" i="2" s="1"/>
  <c r="BK1665" i="2"/>
  <c r="BJ1665" i="2"/>
  <c r="BI1665" i="2"/>
  <c r="BG1665" i="2"/>
  <c r="V1665" i="2"/>
  <c r="R1665" i="2"/>
  <c r="P1665" i="2"/>
  <c r="BM1665" i="2"/>
  <c r="J1665" i="2"/>
  <c r="BH1665" i="2" s="1"/>
  <c r="BK1663" i="2"/>
  <c r="BJ1663" i="2"/>
  <c r="BI1663" i="2"/>
  <c r="BG1663" i="2"/>
  <c r="V1663" i="2"/>
  <c r="R1663" i="2"/>
  <c r="P1663" i="2"/>
  <c r="BM1663" i="2"/>
  <c r="J1663" i="2"/>
  <c r="BH1663" i="2" s="1"/>
  <c r="BK1660" i="2"/>
  <c r="BJ1660" i="2"/>
  <c r="BI1660" i="2"/>
  <c r="BG1660" i="2"/>
  <c r="V1660" i="2"/>
  <c r="R1660" i="2"/>
  <c r="P1660" i="2"/>
  <c r="BM1660" i="2"/>
  <c r="J1660" i="2"/>
  <c r="BH1660" i="2" s="1"/>
  <c r="BK1657" i="2"/>
  <c r="BJ1657" i="2"/>
  <c r="BI1657" i="2"/>
  <c r="BG1657" i="2"/>
  <c r="V1657" i="2"/>
  <c r="R1657" i="2"/>
  <c r="P1657" i="2"/>
  <c r="BM1657" i="2"/>
  <c r="J1657" i="2"/>
  <c r="BH1657" i="2" s="1"/>
  <c r="BK1655" i="2"/>
  <c r="BJ1655" i="2"/>
  <c r="BI1655" i="2"/>
  <c r="BG1655" i="2"/>
  <c r="V1655" i="2"/>
  <c r="R1655" i="2"/>
  <c r="P1655" i="2"/>
  <c r="BM1655" i="2"/>
  <c r="J1655" i="2"/>
  <c r="BH1655" i="2" s="1"/>
  <c r="BK1653" i="2"/>
  <c r="BJ1653" i="2"/>
  <c r="BI1653" i="2"/>
  <c r="BG1653" i="2"/>
  <c r="V1653" i="2"/>
  <c r="R1653" i="2"/>
  <c r="P1653" i="2"/>
  <c r="BM1653" i="2"/>
  <c r="J1653" i="2"/>
  <c r="BH1653" i="2" s="1"/>
  <c r="BK1651" i="2"/>
  <c r="BJ1651" i="2"/>
  <c r="BI1651" i="2"/>
  <c r="BG1651" i="2"/>
  <c r="V1651" i="2"/>
  <c r="R1651" i="2"/>
  <c r="P1651" i="2"/>
  <c r="BM1651" i="2"/>
  <c r="J1651" i="2"/>
  <c r="BH1651" i="2" s="1"/>
  <c r="BK1648" i="2"/>
  <c r="BJ1648" i="2"/>
  <c r="BI1648" i="2"/>
  <c r="BG1648" i="2"/>
  <c r="V1648" i="2"/>
  <c r="R1648" i="2"/>
  <c r="P1648" i="2"/>
  <c r="BM1648" i="2"/>
  <c r="J1648" i="2"/>
  <c r="BH1648" i="2" s="1"/>
  <c r="BK1646" i="2"/>
  <c r="BJ1646" i="2"/>
  <c r="BI1646" i="2"/>
  <c r="BG1646" i="2"/>
  <c r="V1646" i="2"/>
  <c r="R1646" i="2"/>
  <c r="P1646" i="2"/>
  <c r="BM1646" i="2"/>
  <c r="J1646" i="2"/>
  <c r="BH1646" i="2" s="1"/>
  <c r="BK1644" i="2"/>
  <c r="BJ1644" i="2"/>
  <c r="BI1644" i="2"/>
  <c r="BG1644" i="2"/>
  <c r="V1644" i="2"/>
  <c r="R1644" i="2"/>
  <c r="P1644" i="2"/>
  <c r="BM1644" i="2"/>
  <c r="J1644" i="2"/>
  <c r="BH1644" i="2" s="1"/>
  <c r="BK1642" i="2"/>
  <c r="BJ1642" i="2"/>
  <c r="BI1642" i="2"/>
  <c r="BG1642" i="2"/>
  <c r="V1642" i="2"/>
  <c r="R1642" i="2"/>
  <c r="P1642" i="2"/>
  <c r="BM1642" i="2"/>
  <c r="J1642" i="2"/>
  <c r="BH1642" i="2" s="1"/>
  <c r="BK1640" i="2"/>
  <c r="BJ1640" i="2"/>
  <c r="BI1640" i="2"/>
  <c r="BG1640" i="2"/>
  <c r="V1640" i="2"/>
  <c r="R1640" i="2"/>
  <c r="P1640" i="2"/>
  <c r="BM1640" i="2"/>
  <c r="J1640" i="2"/>
  <c r="BH1640" i="2" s="1"/>
  <c r="BK1638" i="2"/>
  <c r="BJ1638" i="2"/>
  <c r="BI1638" i="2"/>
  <c r="BG1638" i="2"/>
  <c r="V1638" i="2"/>
  <c r="R1638" i="2"/>
  <c r="P1638" i="2"/>
  <c r="BM1638" i="2"/>
  <c r="J1638" i="2"/>
  <c r="BH1638" i="2" s="1"/>
  <c r="BK1636" i="2"/>
  <c r="BJ1636" i="2"/>
  <c r="BI1636" i="2"/>
  <c r="BG1636" i="2"/>
  <c r="V1636" i="2"/>
  <c r="R1636" i="2"/>
  <c r="P1636" i="2"/>
  <c r="BM1636" i="2"/>
  <c r="J1636" i="2"/>
  <c r="BH1636" i="2" s="1"/>
  <c r="BK1608" i="2"/>
  <c r="BJ1608" i="2"/>
  <c r="BI1608" i="2"/>
  <c r="BG1608" i="2"/>
  <c r="V1608" i="2"/>
  <c r="R1608" i="2"/>
  <c r="P1608" i="2"/>
  <c r="BM1608" i="2"/>
  <c r="J1608" i="2"/>
  <c r="BH1608" i="2" s="1"/>
  <c r="BK1606" i="2"/>
  <c r="BJ1606" i="2"/>
  <c r="BI1606" i="2"/>
  <c r="BG1606" i="2"/>
  <c r="V1606" i="2"/>
  <c r="R1606" i="2"/>
  <c r="P1606" i="2"/>
  <c r="BM1606" i="2"/>
  <c r="J1606" i="2"/>
  <c r="BH1606" i="2" s="1"/>
  <c r="BK1604" i="2"/>
  <c r="BJ1604" i="2"/>
  <c r="BI1604" i="2"/>
  <c r="BG1604" i="2"/>
  <c r="V1604" i="2"/>
  <c r="R1604" i="2"/>
  <c r="P1604" i="2"/>
  <c r="BM1604" i="2"/>
  <c r="J1604" i="2"/>
  <c r="BH1604" i="2" s="1"/>
  <c r="BK1601" i="2"/>
  <c r="BJ1601" i="2"/>
  <c r="BI1601" i="2"/>
  <c r="BG1601" i="2"/>
  <c r="V1601" i="2"/>
  <c r="R1601" i="2"/>
  <c r="P1601" i="2"/>
  <c r="BM1601" i="2"/>
  <c r="J1601" i="2"/>
  <c r="BH1601" i="2" s="1"/>
  <c r="BK1599" i="2"/>
  <c r="BJ1599" i="2"/>
  <c r="BI1599" i="2"/>
  <c r="BG1599" i="2"/>
  <c r="V1599" i="2"/>
  <c r="R1599" i="2"/>
  <c r="P1599" i="2"/>
  <c r="BM1599" i="2"/>
  <c r="J1599" i="2"/>
  <c r="BH1599" i="2" s="1"/>
  <c r="BK1595" i="2"/>
  <c r="BJ1595" i="2"/>
  <c r="BI1595" i="2"/>
  <c r="BG1595" i="2"/>
  <c r="V1595" i="2"/>
  <c r="R1595" i="2"/>
  <c r="P1595" i="2"/>
  <c r="BM1595" i="2"/>
  <c r="J1595" i="2"/>
  <c r="BH1595" i="2" s="1"/>
  <c r="BK1593" i="2"/>
  <c r="BJ1593" i="2"/>
  <c r="BI1593" i="2"/>
  <c r="BG1593" i="2"/>
  <c r="V1593" i="2"/>
  <c r="R1593" i="2"/>
  <c r="P1593" i="2"/>
  <c r="BM1593" i="2"/>
  <c r="J1593" i="2"/>
  <c r="BH1593" i="2" s="1"/>
  <c r="BK1591" i="2"/>
  <c r="BJ1591" i="2"/>
  <c r="BI1591" i="2"/>
  <c r="BG1591" i="2"/>
  <c r="V1591" i="2"/>
  <c r="R1591" i="2"/>
  <c r="P1591" i="2"/>
  <c r="BM1591" i="2"/>
  <c r="J1591" i="2"/>
  <c r="BH1591" i="2" s="1"/>
  <c r="BK1589" i="2"/>
  <c r="BJ1589" i="2"/>
  <c r="BI1589" i="2"/>
  <c r="BG1589" i="2"/>
  <c r="V1589" i="2"/>
  <c r="R1589" i="2"/>
  <c r="P1589" i="2"/>
  <c r="BM1589" i="2"/>
  <c r="J1589" i="2"/>
  <c r="BH1589" i="2" s="1"/>
  <c r="BK1585" i="2"/>
  <c r="BJ1585" i="2"/>
  <c r="BI1585" i="2"/>
  <c r="BG1585" i="2"/>
  <c r="V1585" i="2"/>
  <c r="R1585" i="2"/>
  <c r="P1585" i="2"/>
  <c r="BM1585" i="2"/>
  <c r="J1585" i="2"/>
  <c r="BH1585" i="2" s="1"/>
  <c r="BK1583" i="2"/>
  <c r="BJ1583" i="2"/>
  <c r="BI1583" i="2"/>
  <c r="BG1583" i="2"/>
  <c r="V1583" i="2"/>
  <c r="R1583" i="2"/>
  <c r="P1583" i="2"/>
  <c r="BM1583" i="2"/>
  <c r="J1583" i="2"/>
  <c r="BH1583" i="2" s="1"/>
  <c r="BK1581" i="2"/>
  <c r="BJ1581" i="2"/>
  <c r="BI1581" i="2"/>
  <c r="BG1581" i="2"/>
  <c r="V1581" i="2"/>
  <c r="R1581" i="2"/>
  <c r="P1581" i="2"/>
  <c r="BM1581" i="2"/>
  <c r="J1581" i="2"/>
  <c r="BH1581" i="2" s="1"/>
  <c r="BK1579" i="2"/>
  <c r="BJ1579" i="2"/>
  <c r="BI1579" i="2"/>
  <c r="BG1579" i="2"/>
  <c r="V1579" i="2"/>
  <c r="R1579" i="2"/>
  <c r="P1579" i="2"/>
  <c r="BM1579" i="2"/>
  <c r="J1579" i="2"/>
  <c r="BH1579" i="2" s="1"/>
  <c r="BK1576" i="2"/>
  <c r="BJ1576" i="2"/>
  <c r="BI1576" i="2"/>
  <c r="BG1576" i="2"/>
  <c r="V1576" i="2"/>
  <c r="R1576" i="2"/>
  <c r="P1576" i="2"/>
  <c r="BM1576" i="2"/>
  <c r="J1576" i="2"/>
  <c r="BH1576" i="2" s="1"/>
  <c r="BK1572" i="2"/>
  <c r="BJ1572" i="2"/>
  <c r="BI1572" i="2"/>
  <c r="BG1572" i="2"/>
  <c r="V1572" i="2"/>
  <c r="R1572" i="2"/>
  <c r="P1572" i="2"/>
  <c r="BM1572" i="2"/>
  <c r="J1572" i="2"/>
  <c r="BH1572" i="2" s="1"/>
  <c r="BK1570" i="2"/>
  <c r="BJ1570" i="2"/>
  <c r="BI1570" i="2"/>
  <c r="BG1570" i="2"/>
  <c r="V1570" i="2"/>
  <c r="R1570" i="2"/>
  <c r="P1570" i="2"/>
  <c r="BM1570" i="2"/>
  <c r="J1570" i="2"/>
  <c r="BH1570" i="2" s="1"/>
  <c r="BK1567" i="2"/>
  <c r="BJ1567" i="2"/>
  <c r="BI1567" i="2"/>
  <c r="BG1567" i="2"/>
  <c r="V1567" i="2"/>
  <c r="R1567" i="2"/>
  <c r="P1567" i="2"/>
  <c r="BM1567" i="2"/>
  <c r="J1567" i="2"/>
  <c r="BH1567" i="2" s="1"/>
  <c r="BK1564" i="2"/>
  <c r="BJ1564" i="2"/>
  <c r="BI1564" i="2"/>
  <c r="BG1564" i="2"/>
  <c r="V1564" i="2"/>
  <c r="R1564" i="2"/>
  <c r="P1564" i="2"/>
  <c r="BM1564" i="2"/>
  <c r="J1564" i="2"/>
  <c r="BH1564" i="2" s="1"/>
  <c r="BK1560" i="2"/>
  <c r="BJ1560" i="2"/>
  <c r="BI1560" i="2"/>
  <c r="BG1560" i="2"/>
  <c r="V1560" i="2"/>
  <c r="R1560" i="2"/>
  <c r="P1560" i="2"/>
  <c r="BM1560" i="2"/>
  <c r="J1560" i="2"/>
  <c r="BH1560" i="2" s="1"/>
  <c r="BK1558" i="2"/>
  <c r="BJ1558" i="2"/>
  <c r="BI1558" i="2"/>
  <c r="BG1558" i="2"/>
  <c r="BK1555" i="2"/>
  <c r="BJ1555" i="2"/>
  <c r="BI1555" i="2"/>
  <c r="BG1555" i="2"/>
  <c r="V1555" i="2"/>
  <c r="R1555" i="2"/>
  <c r="P1555" i="2"/>
  <c r="BM1555" i="2"/>
  <c r="J1555" i="2"/>
  <c r="BH1555" i="2" s="1"/>
  <c r="BK1552" i="2"/>
  <c r="BJ1552" i="2"/>
  <c r="BI1552" i="2"/>
  <c r="BG1552" i="2"/>
  <c r="V1552" i="2"/>
  <c r="R1552" i="2"/>
  <c r="P1552" i="2"/>
  <c r="BM1552" i="2"/>
  <c r="J1552" i="2"/>
  <c r="BH1552" i="2" s="1"/>
  <c r="BK1549" i="2"/>
  <c r="BJ1549" i="2"/>
  <c r="BI1549" i="2"/>
  <c r="BG1549" i="2"/>
  <c r="V1549" i="2"/>
  <c r="R1549" i="2"/>
  <c r="P1549" i="2"/>
  <c r="BM1549" i="2"/>
  <c r="J1549" i="2"/>
  <c r="BH1549" i="2" s="1"/>
  <c r="BK1546" i="2"/>
  <c r="BJ1546" i="2"/>
  <c r="BI1546" i="2"/>
  <c r="BG1546" i="2"/>
  <c r="V1546" i="2"/>
  <c r="R1546" i="2"/>
  <c r="P1546" i="2"/>
  <c r="BM1546" i="2"/>
  <c r="J1546" i="2"/>
  <c r="BH1546" i="2" s="1"/>
  <c r="BK1538" i="2"/>
  <c r="BJ1538" i="2"/>
  <c r="BI1538" i="2"/>
  <c r="BG1538" i="2"/>
  <c r="V1538" i="2"/>
  <c r="R1538" i="2"/>
  <c r="P1538" i="2"/>
  <c r="BM1538" i="2"/>
  <c r="J1538" i="2"/>
  <c r="BK1531" i="2"/>
  <c r="BJ1531" i="2"/>
  <c r="BI1531" i="2"/>
  <c r="BG1531" i="2"/>
  <c r="V1531" i="2"/>
  <c r="R1531" i="2"/>
  <c r="P1531" i="2"/>
  <c r="BM1531" i="2"/>
  <c r="J1531" i="2"/>
  <c r="BH1531" i="2" s="1"/>
  <c r="BK1527" i="2"/>
  <c r="BJ1527" i="2"/>
  <c r="BI1527" i="2"/>
  <c r="BG1527" i="2"/>
  <c r="V1527" i="2"/>
  <c r="R1527" i="2"/>
  <c r="P1527" i="2"/>
  <c r="BM1527" i="2"/>
  <c r="J1527" i="2"/>
  <c r="BH1527" i="2" s="1"/>
  <c r="BK1525" i="2"/>
  <c r="BJ1525" i="2"/>
  <c r="BI1525" i="2"/>
  <c r="BG1525" i="2"/>
  <c r="V1525" i="2"/>
  <c r="R1525" i="2"/>
  <c r="P1525" i="2"/>
  <c r="BM1525" i="2"/>
  <c r="J1525" i="2"/>
  <c r="BH1525" i="2" s="1"/>
  <c r="BK1522" i="2"/>
  <c r="BJ1522" i="2"/>
  <c r="BI1522" i="2"/>
  <c r="BG1522" i="2"/>
  <c r="V1522" i="2"/>
  <c r="R1522" i="2"/>
  <c r="P1522" i="2"/>
  <c r="BM1522" i="2"/>
  <c r="J1522" i="2"/>
  <c r="BH1522" i="2" s="1"/>
  <c r="BK1520" i="2"/>
  <c r="BJ1520" i="2"/>
  <c r="BI1520" i="2"/>
  <c r="BG1520" i="2"/>
  <c r="V1520" i="2"/>
  <c r="R1520" i="2"/>
  <c r="P1520" i="2"/>
  <c r="BM1520" i="2"/>
  <c r="J1520" i="2"/>
  <c r="BH1520" i="2" s="1"/>
  <c r="BK1518" i="2"/>
  <c r="BJ1518" i="2"/>
  <c r="BI1518" i="2"/>
  <c r="BG1518" i="2"/>
  <c r="V1518" i="2"/>
  <c r="R1518" i="2"/>
  <c r="P1518" i="2"/>
  <c r="BM1518" i="2"/>
  <c r="J1518" i="2"/>
  <c r="BH1518" i="2" s="1"/>
  <c r="BK1515" i="2"/>
  <c r="BJ1515" i="2"/>
  <c r="BI1515" i="2"/>
  <c r="BG1515" i="2"/>
  <c r="V1515" i="2"/>
  <c r="R1515" i="2"/>
  <c r="P1515" i="2"/>
  <c r="BM1515" i="2"/>
  <c r="J1515" i="2"/>
  <c r="BH1515" i="2" s="1"/>
  <c r="BK1511" i="2"/>
  <c r="BJ1511" i="2"/>
  <c r="BI1511" i="2"/>
  <c r="BG1511" i="2"/>
  <c r="V1511" i="2"/>
  <c r="R1511" i="2"/>
  <c r="P1511" i="2"/>
  <c r="BM1511" i="2"/>
  <c r="J1511" i="2"/>
  <c r="BH1511" i="2" s="1"/>
  <c r="BK1507" i="2"/>
  <c r="BJ1507" i="2"/>
  <c r="BI1507" i="2"/>
  <c r="BG1507" i="2"/>
  <c r="V1507" i="2"/>
  <c r="R1507" i="2"/>
  <c r="P1507" i="2"/>
  <c r="BM1507" i="2"/>
  <c r="J1507" i="2"/>
  <c r="BH1507" i="2" s="1"/>
  <c r="BK1503" i="2"/>
  <c r="BJ1503" i="2"/>
  <c r="BI1503" i="2"/>
  <c r="BG1503" i="2"/>
  <c r="V1503" i="2"/>
  <c r="R1503" i="2"/>
  <c r="P1503" i="2"/>
  <c r="BM1503" i="2"/>
  <c r="J1503" i="2"/>
  <c r="BH1503" i="2" s="1"/>
  <c r="BK1501" i="2"/>
  <c r="BJ1501" i="2"/>
  <c r="BI1501" i="2"/>
  <c r="BG1501" i="2"/>
  <c r="V1501" i="2"/>
  <c r="R1501" i="2"/>
  <c r="P1501" i="2"/>
  <c r="BM1501" i="2"/>
  <c r="J1501" i="2"/>
  <c r="BH1501" i="2" s="1"/>
  <c r="BK1498" i="2"/>
  <c r="BJ1498" i="2"/>
  <c r="BI1498" i="2"/>
  <c r="BG1498" i="2"/>
  <c r="V1498" i="2"/>
  <c r="R1498" i="2"/>
  <c r="P1498" i="2"/>
  <c r="BM1498" i="2"/>
  <c r="J1498" i="2"/>
  <c r="BH1498" i="2" s="1"/>
  <c r="BK1496" i="2"/>
  <c r="BJ1496" i="2"/>
  <c r="BI1496" i="2"/>
  <c r="BG1496" i="2"/>
  <c r="V1496" i="2"/>
  <c r="R1496" i="2"/>
  <c r="P1496" i="2"/>
  <c r="BM1496" i="2"/>
  <c r="J1496" i="2"/>
  <c r="BH1496" i="2" s="1"/>
  <c r="BK1494" i="2"/>
  <c r="BJ1494" i="2"/>
  <c r="BI1494" i="2"/>
  <c r="BG1494" i="2"/>
  <c r="V1494" i="2"/>
  <c r="R1494" i="2"/>
  <c r="P1494" i="2"/>
  <c r="BM1494" i="2"/>
  <c r="J1494" i="2"/>
  <c r="BH1494" i="2" s="1"/>
  <c r="BK1492" i="2"/>
  <c r="BJ1492" i="2"/>
  <c r="BI1492" i="2"/>
  <c r="BG1492" i="2"/>
  <c r="V1492" i="2"/>
  <c r="R1492" i="2"/>
  <c r="P1492" i="2"/>
  <c r="BM1492" i="2"/>
  <c r="J1492" i="2"/>
  <c r="BH1492" i="2" s="1"/>
  <c r="BK1488" i="2"/>
  <c r="BJ1488" i="2"/>
  <c r="BI1488" i="2"/>
  <c r="BG1488" i="2"/>
  <c r="V1488" i="2"/>
  <c r="R1488" i="2"/>
  <c r="P1488" i="2"/>
  <c r="BM1488" i="2"/>
  <c r="J1488" i="2"/>
  <c r="BH1488" i="2" s="1"/>
  <c r="BK1486" i="2"/>
  <c r="BJ1486" i="2"/>
  <c r="BI1486" i="2"/>
  <c r="BG1486" i="2"/>
  <c r="V1486" i="2"/>
  <c r="R1486" i="2"/>
  <c r="P1486" i="2"/>
  <c r="BM1486" i="2"/>
  <c r="J1486" i="2"/>
  <c r="BH1486" i="2" s="1"/>
  <c r="BK1484" i="2"/>
  <c r="BJ1484" i="2"/>
  <c r="BI1484" i="2"/>
  <c r="BG1484" i="2"/>
  <c r="V1484" i="2"/>
  <c r="R1484" i="2"/>
  <c r="P1484" i="2"/>
  <c r="BM1484" i="2"/>
  <c r="J1484" i="2"/>
  <c r="BH1484" i="2" s="1"/>
  <c r="BK1482" i="2"/>
  <c r="BJ1482" i="2"/>
  <c r="BI1482" i="2"/>
  <c r="BG1482" i="2"/>
  <c r="V1482" i="2"/>
  <c r="R1482" i="2"/>
  <c r="P1482" i="2"/>
  <c r="BM1482" i="2"/>
  <c r="J1482" i="2"/>
  <c r="BH1482" i="2" s="1"/>
  <c r="BK1480" i="2"/>
  <c r="BJ1480" i="2"/>
  <c r="BI1480" i="2"/>
  <c r="BG1480" i="2"/>
  <c r="V1480" i="2"/>
  <c r="R1480" i="2"/>
  <c r="P1480" i="2"/>
  <c r="BM1480" i="2"/>
  <c r="J1480" i="2"/>
  <c r="BH1480" i="2" s="1"/>
  <c r="BK1478" i="2"/>
  <c r="BJ1478" i="2"/>
  <c r="BI1478" i="2"/>
  <c r="BG1478" i="2"/>
  <c r="V1478" i="2"/>
  <c r="R1478" i="2"/>
  <c r="P1478" i="2"/>
  <c r="BM1478" i="2"/>
  <c r="J1478" i="2"/>
  <c r="BH1478" i="2" s="1"/>
  <c r="BK1475" i="2"/>
  <c r="BJ1475" i="2"/>
  <c r="BI1475" i="2"/>
  <c r="BG1475" i="2"/>
  <c r="V1475" i="2"/>
  <c r="R1475" i="2"/>
  <c r="P1475" i="2"/>
  <c r="BM1475" i="2"/>
  <c r="J1475" i="2"/>
  <c r="BH1475" i="2" s="1"/>
  <c r="BK1469" i="2"/>
  <c r="BJ1469" i="2"/>
  <c r="BI1469" i="2"/>
  <c r="BG1469" i="2"/>
  <c r="V1469" i="2"/>
  <c r="R1469" i="2"/>
  <c r="P1469" i="2"/>
  <c r="BM1469" i="2"/>
  <c r="J1469" i="2"/>
  <c r="BH1469" i="2" s="1"/>
  <c r="BK1466" i="2"/>
  <c r="BJ1466" i="2"/>
  <c r="BI1466" i="2"/>
  <c r="BG1466" i="2"/>
  <c r="V1466" i="2"/>
  <c r="R1466" i="2"/>
  <c r="P1466" i="2"/>
  <c r="BM1466" i="2"/>
  <c r="J1466" i="2"/>
  <c r="BH1466" i="2" s="1"/>
  <c r="BK1463" i="2"/>
  <c r="BJ1463" i="2"/>
  <c r="BI1463" i="2"/>
  <c r="BG1463" i="2"/>
  <c r="V1463" i="2"/>
  <c r="R1463" i="2"/>
  <c r="P1463" i="2"/>
  <c r="BM1463" i="2"/>
  <c r="J1463" i="2"/>
  <c r="BH1463" i="2" s="1"/>
  <c r="BK1460" i="2"/>
  <c r="BJ1460" i="2"/>
  <c r="BI1460" i="2"/>
  <c r="BG1460" i="2"/>
  <c r="V1460" i="2"/>
  <c r="R1460" i="2"/>
  <c r="P1460" i="2"/>
  <c r="BM1460" i="2"/>
  <c r="J1460" i="2"/>
  <c r="BH1460" i="2" s="1"/>
  <c r="BK1456" i="2"/>
  <c r="BJ1456" i="2"/>
  <c r="BI1456" i="2"/>
  <c r="BG1456" i="2"/>
  <c r="V1456" i="2"/>
  <c r="R1456" i="2"/>
  <c r="P1456" i="2"/>
  <c r="BM1456" i="2"/>
  <c r="J1456" i="2"/>
  <c r="BH1456" i="2" s="1"/>
  <c r="BK1454" i="2"/>
  <c r="BJ1454" i="2"/>
  <c r="BI1454" i="2"/>
  <c r="BG1454" i="2"/>
  <c r="V1454" i="2"/>
  <c r="R1454" i="2"/>
  <c r="P1454" i="2"/>
  <c r="BM1454" i="2"/>
  <c r="J1454" i="2"/>
  <c r="BH1454" i="2" s="1"/>
  <c r="BK1452" i="2"/>
  <c r="BJ1452" i="2"/>
  <c r="BI1452" i="2"/>
  <c r="BG1452" i="2"/>
  <c r="V1452" i="2"/>
  <c r="R1452" i="2"/>
  <c r="P1452" i="2"/>
  <c r="BM1452" i="2"/>
  <c r="J1452" i="2"/>
  <c r="BH1452" i="2" s="1"/>
  <c r="BK1450" i="2"/>
  <c r="BJ1450" i="2"/>
  <c r="BI1450" i="2"/>
  <c r="BG1450" i="2"/>
  <c r="V1450" i="2"/>
  <c r="R1450" i="2"/>
  <c r="P1450" i="2"/>
  <c r="BM1450" i="2"/>
  <c r="J1450" i="2"/>
  <c r="BH1450" i="2" s="1"/>
  <c r="BK1448" i="2"/>
  <c r="BJ1448" i="2"/>
  <c r="BI1448" i="2"/>
  <c r="BG1448" i="2"/>
  <c r="V1448" i="2"/>
  <c r="R1448" i="2"/>
  <c r="P1448" i="2"/>
  <c r="BM1448" i="2"/>
  <c r="J1448" i="2"/>
  <c r="BH1448" i="2" s="1"/>
  <c r="BK1445" i="2"/>
  <c r="BJ1445" i="2"/>
  <c r="BI1445" i="2"/>
  <c r="BG1445" i="2"/>
  <c r="V1445" i="2"/>
  <c r="R1445" i="2"/>
  <c r="P1445" i="2"/>
  <c r="BM1445" i="2"/>
  <c r="J1445" i="2"/>
  <c r="BH1445" i="2" s="1"/>
  <c r="BK1442" i="2"/>
  <c r="BJ1442" i="2"/>
  <c r="BI1442" i="2"/>
  <c r="BG1442" i="2"/>
  <c r="V1442" i="2"/>
  <c r="R1442" i="2"/>
  <c r="P1442" i="2"/>
  <c r="BM1442" i="2"/>
  <c r="J1442" i="2"/>
  <c r="BH1442" i="2" s="1"/>
  <c r="BK1439" i="2"/>
  <c r="BJ1439" i="2"/>
  <c r="BI1439" i="2"/>
  <c r="BG1439" i="2"/>
  <c r="V1439" i="2"/>
  <c r="R1439" i="2"/>
  <c r="P1439" i="2"/>
  <c r="BM1439" i="2"/>
  <c r="J1439" i="2"/>
  <c r="BH1439" i="2" s="1"/>
  <c r="BK1436" i="2"/>
  <c r="BJ1436" i="2"/>
  <c r="BI1436" i="2"/>
  <c r="BG1436" i="2"/>
  <c r="V1436" i="2"/>
  <c r="R1436" i="2"/>
  <c r="P1436" i="2"/>
  <c r="BM1436" i="2"/>
  <c r="J1436" i="2"/>
  <c r="BH1436" i="2" s="1"/>
  <c r="BK1434" i="2"/>
  <c r="BJ1434" i="2"/>
  <c r="BI1434" i="2"/>
  <c r="BG1434" i="2"/>
  <c r="V1434" i="2"/>
  <c r="R1434" i="2"/>
  <c r="P1434" i="2"/>
  <c r="BM1434" i="2"/>
  <c r="J1434" i="2"/>
  <c r="BH1434" i="2" s="1"/>
  <c r="BK1431" i="2"/>
  <c r="BJ1431" i="2"/>
  <c r="BI1431" i="2"/>
  <c r="BG1431" i="2"/>
  <c r="V1431" i="2"/>
  <c r="R1431" i="2"/>
  <c r="P1431" i="2"/>
  <c r="BM1431" i="2"/>
  <c r="J1431" i="2"/>
  <c r="BH1431" i="2" s="1"/>
  <c r="BK1428" i="2"/>
  <c r="BJ1428" i="2"/>
  <c r="BI1428" i="2"/>
  <c r="BG1428" i="2"/>
  <c r="V1428" i="2"/>
  <c r="R1428" i="2"/>
  <c r="P1428" i="2"/>
  <c r="BM1428" i="2"/>
  <c r="J1428" i="2"/>
  <c r="BH1428" i="2" s="1"/>
  <c r="BK1426" i="2"/>
  <c r="BJ1426" i="2"/>
  <c r="BI1426" i="2"/>
  <c r="BG1426" i="2"/>
  <c r="V1426" i="2"/>
  <c r="R1426" i="2"/>
  <c r="P1426" i="2"/>
  <c r="BM1426" i="2"/>
  <c r="J1426" i="2"/>
  <c r="BH1426" i="2" s="1"/>
  <c r="BK1424" i="2"/>
  <c r="BJ1424" i="2"/>
  <c r="BI1424" i="2"/>
  <c r="BG1424" i="2"/>
  <c r="V1424" i="2"/>
  <c r="R1424" i="2"/>
  <c r="P1424" i="2"/>
  <c r="BM1424" i="2"/>
  <c r="J1424" i="2"/>
  <c r="BH1424" i="2" s="1"/>
  <c r="BK1421" i="2"/>
  <c r="BJ1421" i="2"/>
  <c r="BI1421" i="2"/>
  <c r="BG1421" i="2"/>
  <c r="V1421" i="2"/>
  <c r="R1421" i="2"/>
  <c r="P1421" i="2"/>
  <c r="BM1421" i="2"/>
  <c r="J1421" i="2"/>
  <c r="BH1421" i="2" s="1"/>
  <c r="BK1418" i="2"/>
  <c r="BJ1418" i="2"/>
  <c r="BI1418" i="2"/>
  <c r="BG1418" i="2"/>
  <c r="V1418" i="2"/>
  <c r="R1418" i="2"/>
  <c r="P1418" i="2"/>
  <c r="BM1418" i="2"/>
  <c r="J1418" i="2"/>
  <c r="BH1418" i="2" s="1"/>
  <c r="BK1416" i="2"/>
  <c r="BJ1416" i="2"/>
  <c r="BI1416" i="2"/>
  <c r="BG1416" i="2"/>
  <c r="BK1409" i="2"/>
  <c r="BJ1409" i="2"/>
  <c r="BI1409" i="2"/>
  <c r="BG1409" i="2"/>
  <c r="V1409" i="2"/>
  <c r="R1409" i="2"/>
  <c r="P1409" i="2"/>
  <c r="BM1409" i="2"/>
  <c r="J1409" i="2"/>
  <c r="BH1409" i="2" s="1"/>
  <c r="BK1360" i="2"/>
  <c r="BJ1360" i="2"/>
  <c r="BI1360" i="2"/>
  <c r="BG1360" i="2"/>
  <c r="V1360" i="2"/>
  <c r="R1360" i="2"/>
  <c r="P1360" i="2"/>
  <c r="BM1360" i="2"/>
  <c r="J1360" i="2"/>
  <c r="BH1360" i="2" s="1"/>
  <c r="BK1358" i="2"/>
  <c r="BJ1358" i="2"/>
  <c r="BI1358" i="2"/>
  <c r="BG1358" i="2"/>
  <c r="V1358" i="2"/>
  <c r="R1358" i="2"/>
  <c r="P1358" i="2"/>
  <c r="BM1358" i="2"/>
  <c r="J1358" i="2"/>
  <c r="BH1358" i="2" s="1"/>
  <c r="BK1356" i="2"/>
  <c r="BJ1356" i="2"/>
  <c r="BI1356" i="2"/>
  <c r="BG1356" i="2"/>
  <c r="V1356" i="2"/>
  <c r="R1356" i="2"/>
  <c r="P1356" i="2"/>
  <c r="BM1356" i="2"/>
  <c r="J1356" i="2"/>
  <c r="BH1356" i="2" s="1"/>
  <c r="BK1354" i="2"/>
  <c r="BJ1354" i="2"/>
  <c r="BI1354" i="2"/>
  <c r="BG1354" i="2"/>
  <c r="V1354" i="2"/>
  <c r="R1354" i="2"/>
  <c r="P1354" i="2"/>
  <c r="BM1354" i="2"/>
  <c r="J1354" i="2"/>
  <c r="BH1354" i="2" s="1"/>
  <c r="BK1351" i="2"/>
  <c r="BJ1351" i="2"/>
  <c r="BI1351" i="2"/>
  <c r="BG1351" i="2"/>
  <c r="V1351" i="2"/>
  <c r="R1351" i="2"/>
  <c r="P1351" i="2"/>
  <c r="BM1351" i="2"/>
  <c r="J1351" i="2"/>
  <c r="BH1351" i="2" s="1"/>
  <c r="BK1348" i="2"/>
  <c r="BJ1348" i="2"/>
  <c r="BI1348" i="2"/>
  <c r="BG1348" i="2"/>
  <c r="V1348" i="2"/>
  <c r="R1348" i="2"/>
  <c r="P1348" i="2"/>
  <c r="BM1348" i="2"/>
  <c r="J1348" i="2"/>
  <c r="BH1348" i="2" s="1"/>
  <c r="BK1346" i="2"/>
  <c r="BJ1346" i="2"/>
  <c r="BI1346" i="2"/>
  <c r="BG1346" i="2"/>
  <c r="V1346" i="2"/>
  <c r="R1346" i="2"/>
  <c r="P1346" i="2"/>
  <c r="BM1346" i="2"/>
  <c r="J1346" i="2"/>
  <c r="BH1346" i="2" s="1"/>
  <c r="BK1343" i="2"/>
  <c r="BJ1343" i="2"/>
  <c r="BI1343" i="2"/>
  <c r="BG1343" i="2"/>
  <c r="V1343" i="2"/>
  <c r="R1343" i="2"/>
  <c r="P1343" i="2"/>
  <c r="BM1343" i="2"/>
  <c r="J1343" i="2"/>
  <c r="BH1343" i="2" s="1"/>
  <c r="BK1341" i="2"/>
  <c r="BJ1341" i="2"/>
  <c r="BI1341" i="2"/>
  <c r="BG1341" i="2"/>
  <c r="V1341" i="2"/>
  <c r="R1341" i="2"/>
  <c r="P1341" i="2"/>
  <c r="BM1341" i="2"/>
  <c r="J1341" i="2"/>
  <c r="BH1341" i="2" s="1"/>
  <c r="BK1339" i="2"/>
  <c r="BJ1339" i="2"/>
  <c r="BI1339" i="2"/>
  <c r="BG1339" i="2"/>
  <c r="V1339" i="2"/>
  <c r="R1339" i="2"/>
  <c r="P1339" i="2"/>
  <c r="BM1339" i="2"/>
  <c r="J1339" i="2"/>
  <c r="BH1339" i="2" s="1"/>
  <c r="BK1337" i="2"/>
  <c r="BJ1337" i="2"/>
  <c r="BI1337" i="2"/>
  <c r="BG1337" i="2"/>
  <c r="V1337" i="2"/>
  <c r="R1337" i="2"/>
  <c r="P1337" i="2"/>
  <c r="BM1337" i="2"/>
  <c r="J1337" i="2"/>
  <c r="BH1337" i="2" s="1"/>
  <c r="BK1334" i="2"/>
  <c r="BJ1334" i="2"/>
  <c r="BI1334" i="2"/>
  <c r="BG1334" i="2"/>
  <c r="V1334" i="2"/>
  <c r="R1334" i="2"/>
  <c r="P1334" i="2"/>
  <c r="BM1334" i="2"/>
  <c r="J1334" i="2"/>
  <c r="BH1334" i="2" s="1"/>
  <c r="BK1332" i="2"/>
  <c r="BJ1332" i="2"/>
  <c r="BI1332" i="2"/>
  <c r="BG1332" i="2"/>
  <c r="V1332" i="2"/>
  <c r="R1332" i="2"/>
  <c r="P1332" i="2"/>
  <c r="BM1332" i="2"/>
  <c r="J1332" i="2"/>
  <c r="BH1332" i="2" s="1"/>
  <c r="BK1330" i="2"/>
  <c r="BJ1330" i="2"/>
  <c r="BI1330" i="2"/>
  <c r="BG1330" i="2"/>
  <c r="V1330" i="2"/>
  <c r="R1330" i="2"/>
  <c r="P1330" i="2"/>
  <c r="BM1330" i="2"/>
  <c r="J1330" i="2"/>
  <c r="BH1330" i="2" s="1"/>
  <c r="BK1328" i="2"/>
  <c r="BJ1328" i="2"/>
  <c r="BI1328" i="2"/>
  <c r="BG1328" i="2"/>
  <c r="V1328" i="2"/>
  <c r="R1328" i="2"/>
  <c r="P1328" i="2"/>
  <c r="BM1328" i="2"/>
  <c r="J1328" i="2"/>
  <c r="BH1328" i="2" s="1"/>
  <c r="BK1326" i="2"/>
  <c r="BJ1326" i="2"/>
  <c r="BI1326" i="2"/>
  <c r="BG1326" i="2"/>
  <c r="V1326" i="2"/>
  <c r="R1326" i="2"/>
  <c r="P1326" i="2"/>
  <c r="BM1326" i="2"/>
  <c r="J1326" i="2"/>
  <c r="BH1326" i="2" s="1"/>
  <c r="BK1324" i="2"/>
  <c r="BJ1324" i="2"/>
  <c r="BI1324" i="2"/>
  <c r="BG1324" i="2"/>
  <c r="V1324" i="2"/>
  <c r="R1324" i="2"/>
  <c r="P1324" i="2"/>
  <c r="BM1324" i="2"/>
  <c r="J1324" i="2"/>
  <c r="BH1324" i="2" s="1"/>
  <c r="BK1321" i="2"/>
  <c r="BJ1321" i="2"/>
  <c r="BI1321" i="2"/>
  <c r="BG1321" i="2"/>
  <c r="V1321" i="2"/>
  <c r="R1321" i="2"/>
  <c r="P1321" i="2"/>
  <c r="BM1321" i="2"/>
  <c r="J1321" i="2"/>
  <c r="BH1321" i="2" s="1"/>
  <c r="BK1318" i="2"/>
  <c r="BJ1318" i="2"/>
  <c r="BI1318" i="2"/>
  <c r="BG1318" i="2"/>
  <c r="V1318" i="2"/>
  <c r="R1318" i="2"/>
  <c r="P1318" i="2"/>
  <c r="BM1318" i="2"/>
  <c r="J1318" i="2"/>
  <c r="BH1318" i="2" s="1"/>
  <c r="BK1315" i="2"/>
  <c r="BJ1315" i="2"/>
  <c r="BI1315" i="2"/>
  <c r="BG1315" i="2"/>
  <c r="V1315" i="2"/>
  <c r="R1315" i="2"/>
  <c r="P1315" i="2"/>
  <c r="BM1315" i="2"/>
  <c r="J1315" i="2"/>
  <c r="BH1315" i="2" s="1"/>
  <c r="BK1313" i="2"/>
  <c r="BJ1313" i="2"/>
  <c r="BI1313" i="2"/>
  <c r="BG1313" i="2"/>
  <c r="V1313" i="2"/>
  <c r="R1313" i="2"/>
  <c r="P1313" i="2"/>
  <c r="BM1313" i="2"/>
  <c r="J1313" i="2"/>
  <c r="BH1313" i="2" s="1"/>
  <c r="BK1310" i="2"/>
  <c r="BJ1310" i="2"/>
  <c r="BI1310" i="2"/>
  <c r="BG1310" i="2"/>
  <c r="V1310" i="2"/>
  <c r="R1310" i="2"/>
  <c r="P1310" i="2"/>
  <c r="BM1310" i="2"/>
  <c r="J1310" i="2"/>
  <c r="BH1310" i="2" s="1"/>
  <c r="BK1308" i="2"/>
  <c r="BJ1308" i="2"/>
  <c r="BI1308" i="2"/>
  <c r="BG1308" i="2"/>
  <c r="V1308" i="2"/>
  <c r="R1308" i="2"/>
  <c r="P1308" i="2"/>
  <c r="BM1308" i="2"/>
  <c r="J1308" i="2"/>
  <c r="BH1308" i="2" s="1"/>
  <c r="BK1306" i="2"/>
  <c r="BJ1306" i="2"/>
  <c r="BI1306" i="2"/>
  <c r="BG1306" i="2"/>
  <c r="V1306" i="2"/>
  <c r="R1306" i="2"/>
  <c r="P1306" i="2"/>
  <c r="BM1306" i="2"/>
  <c r="J1306" i="2"/>
  <c r="BH1306" i="2" s="1"/>
  <c r="BK1304" i="2"/>
  <c r="BJ1304" i="2"/>
  <c r="BI1304" i="2"/>
  <c r="BG1304" i="2"/>
  <c r="V1304" i="2"/>
  <c r="R1304" i="2"/>
  <c r="P1304" i="2"/>
  <c r="BM1304" i="2"/>
  <c r="J1304" i="2"/>
  <c r="BH1304" i="2" s="1"/>
  <c r="BK1302" i="2"/>
  <c r="BJ1302" i="2"/>
  <c r="BI1302" i="2"/>
  <c r="BG1302" i="2"/>
  <c r="V1302" i="2"/>
  <c r="R1302" i="2"/>
  <c r="P1302" i="2"/>
  <c r="BM1302" i="2"/>
  <c r="J1302" i="2"/>
  <c r="BH1302" i="2" s="1"/>
  <c r="BK1299" i="2"/>
  <c r="BJ1299" i="2"/>
  <c r="BI1299" i="2"/>
  <c r="BG1299" i="2"/>
  <c r="V1299" i="2"/>
  <c r="R1299" i="2"/>
  <c r="P1299" i="2"/>
  <c r="BM1299" i="2"/>
  <c r="J1299" i="2"/>
  <c r="BH1299" i="2" s="1"/>
  <c r="BK1296" i="2"/>
  <c r="BJ1296" i="2"/>
  <c r="BI1296" i="2"/>
  <c r="BG1296" i="2"/>
  <c r="V1296" i="2"/>
  <c r="R1296" i="2"/>
  <c r="P1296" i="2"/>
  <c r="BM1296" i="2"/>
  <c r="J1296" i="2"/>
  <c r="BH1296" i="2" s="1"/>
  <c r="BK1293" i="2"/>
  <c r="BJ1293" i="2"/>
  <c r="BI1293" i="2"/>
  <c r="BG1293" i="2"/>
  <c r="V1293" i="2"/>
  <c r="R1293" i="2"/>
  <c r="P1293" i="2"/>
  <c r="BM1293" i="2"/>
  <c r="J1293" i="2"/>
  <c r="BH1293" i="2" s="1"/>
  <c r="BK1290" i="2"/>
  <c r="BJ1290" i="2"/>
  <c r="BI1290" i="2"/>
  <c r="BG1290" i="2"/>
  <c r="V1290" i="2"/>
  <c r="R1290" i="2"/>
  <c r="P1290" i="2"/>
  <c r="BM1290" i="2"/>
  <c r="J1290" i="2"/>
  <c r="BH1290" i="2" s="1"/>
  <c r="BK1287" i="2"/>
  <c r="BJ1287" i="2"/>
  <c r="BI1287" i="2"/>
  <c r="BG1287" i="2"/>
  <c r="V1287" i="2"/>
  <c r="R1287" i="2"/>
  <c r="P1287" i="2"/>
  <c r="BM1287" i="2"/>
  <c r="J1287" i="2"/>
  <c r="BH1287" i="2" s="1"/>
  <c r="BK1284" i="2"/>
  <c r="BJ1284" i="2"/>
  <c r="BI1284" i="2"/>
  <c r="BG1284" i="2"/>
  <c r="V1284" i="2"/>
  <c r="R1284" i="2"/>
  <c r="P1284" i="2"/>
  <c r="BM1284" i="2"/>
  <c r="J1284" i="2"/>
  <c r="BH1284" i="2" s="1"/>
  <c r="BK1281" i="2"/>
  <c r="BJ1281" i="2"/>
  <c r="BI1281" i="2"/>
  <c r="BG1281" i="2"/>
  <c r="V1281" i="2"/>
  <c r="R1281" i="2"/>
  <c r="P1281" i="2"/>
  <c r="BM1281" i="2"/>
  <c r="J1281" i="2"/>
  <c r="BH1281" i="2" s="1"/>
  <c r="BK1279" i="2"/>
  <c r="BJ1279" i="2"/>
  <c r="BI1279" i="2"/>
  <c r="BG1279" i="2"/>
  <c r="V1279" i="2"/>
  <c r="R1279" i="2"/>
  <c r="P1279" i="2"/>
  <c r="BM1279" i="2"/>
  <c r="J1279" i="2"/>
  <c r="BH1279" i="2" s="1"/>
  <c r="BK1277" i="2"/>
  <c r="BJ1277" i="2"/>
  <c r="BI1277" i="2"/>
  <c r="BG1277" i="2"/>
  <c r="V1277" i="2"/>
  <c r="R1277" i="2"/>
  <c r="P1277" i="2"/>
  <c r="BM1277" i="2"/>
  <c r="J1277" i="2"/>
  <c r="BH1277" i="2" s="1"/>
  <c r="BK1275" i="2"/>
  <c r="BJ1275" i="2"/>
  <c r="BI1275" i="2"/>
  <c r="BG1275" i="2"/>
  <c r="V1275" i="2"/>
  <c r="R1275" i="2"/>
  <c r="P1275" i="2"/>
  <c r="BM1275" i="2"/>
  <c r="J1275" i="2"/>
  <c r="BH1275" i="2" s="1"/>
  <c r="BK1272" i="2"/>
  <c r="BJ1272" i="2"/>
  <c r="BI1272" i="2"/>
  <c r="BG1272" i="2"/>
  <c r="V1272" i="2"/>
  <c r="R1272" i="2"/>
  <c r="P1272" i="2"/>
  <c r="BM1272" i="2"/>
  <c r="J1272" i="2"/>
  <c r="BH1272" i="2" s="1"/>
  <c r="BK1270" i="2"/>
  <c r="BJ1270" i="2"/>
  <c r="BI1270" i="2"/>
  <c r="BG1270" i="2"/>
  <c r="V1270" i="2"/>
  <c r="R1270" i="2"/>
  <c r="P1270" i="2"/>
  <c r="BM1270" i="2"/>
  <c r="J1270" i="2"/>
  <c r="BH1270" i="2" s="1"/>
  <c r="BK1268" i="2"/>
  <c r="BJ1268" i="2"/>
  <c r="BI1268" i="2"/>
  <c r="BG1268" i="2"/>
  <c r="V1268" i="2"/>
  <c r="R1268" i="2"/>
  <c r="P1268" i="2"/>
  <c r="BM1268" i="2"/>
  <c r="J1268" i="2"/>
  <c r="BH1268" i="2" s="1"/>
  <c r="BK1265" i="2"/>
  <c r="BJ1265" i="2"/>
  <c r="BI1265" i="2"/>
  <c r="BG1265" i="2"/>
  <c r="V1265" i="2"/>
  <c r="R1265" i="2"/>
  <c r="P1265" i="2"/>
  <c r="BM1265" i="2"/>
  <c r="J1265" i="2"/>
  <c r="BH1265" i="2" s="1"/>
  <c r="BK1263" i="2"/>
  <c r="BJ1263" i="2"/>
  <c r="BI1263" i="2"/>
  <c r="BG1263" i="2"/>
  <c r="V1263" i="2"/>
  <c r="R1263" i="2"/>
  <c r="P1263" i="2"/>
  <c r="BM1263" i="2"/>
  <c r="J1263" i="2"/>
  <c r="BH1263" i="2" s="1"/>
  <c r="BK1261" i="2"/>
  <c r="BJ1261" i="2"/>
  <c r="BI1261" i="2"/>
  <c r="BG1261" i="2"/>
  <c r="V1261" i="2"/>
  <c r="R1261" i="2"/>
  <c r="P1261" i="2"/>
  <c r="BM1261" i="2"/>
  <c r="J1261" i="2"/>
  <c r="BH1261" i="2" s="1"/>
  <c r="BK1258" i="2"/>
  <c r="BJ1258" i="2"/>
  <c r="BI1258" i="2"/>
  <c r="BG1258" i="2"/>
  <c r="V1258" i="2"/>
  <c r="R1258" i="2"/>
  <c r="P1258" i="2"/>
  <c r="BM1258" i="2"/>
  <c r="J1258" i="2"/>
  <c r="BH1258" i="2" s="1"/>
  <c r="BK1256" i="2"/>
  <c r="BJ1256" i="2"/>
  <c r="BI1256" i="2"/>
  <c r="BG1256" i="2"/>
  <c r="V1256" i="2"/>
  <c r="R1256" i="2"/>
  <c r="P1256" i="2"/>
  <c r="BM1256" i="2"/>
  <c r="J1256" i="2"/>
  <c r="BH1256" i="2" s="1"/>
  <c r="BK1254" i="2"/>
  <c r="BJ1254" i="2"/>
  <c r="BI1254" i="2"/>
  <c r="BG1254" i="2"/>
  <c r="V1254" i="2"/>
  <c r="R1254" i="2"/>
  <c r="P1254" i="2"/>
  <c r="BM1254" i="2"/>
  <c r="J1254" i="2"/>
  <c r="BH1254" i="2" s="1"/>
  <c r="BK1252" i="2"/>
  <c r="BJ1252" i="2"/>
  <c r="BI1252" i="2"/>
  <c r="BG1252" i="2"/>
  <c r="V1252" i="2"/>
  <c r="R1252" i="2"/>
  <c r="P1252" i="2"/>
  <c r="BM1252" i="2"/>
  <c r="J1252" i="2"/>
  <c r="BH1252" i="2" s="1"/>
  <c r="BK1250" i="2"/>
  <c r="BJ1250" i="2"/>
  <c r="BI1250" i="2"/>
  <c r="BG1250" i="2"/>
  <c r="V1250" i="2"/>
  <c r="R1250" i="2"/>
  <c r="P1250" i="2"/>
  <c r="BM1250" i="2"/>
  <c r="J1250" i="2"/>
  <c r="BH1250" i="2" s="1"/>
  <c r="BK1248" i="2"/>
  <c r="BJ1248" i="2"/>
  <c r="BI1248" i="2"/>
  <c r="BG1248" i="2"/>
  <c r="V1248" i="2"/>
  <c r="R1248" i="2"/>
  <c r="P1248" i="2"/>
  <c r="BM1248" i="2"/>
  <c r="J1248" i="2"/>
  <c r="BH1248" i="2" s="1"/>
  <c r="BK1246" i="2"/>
  <c r="BJ1246" i="2"/>
  <c r="BI1246" i="2"/>
  <c r="BG1246" i="2"/>
  <c r="V1246" i="2"/>
  <c r="R1246" i="2"/>
  <c r="P1246" i="2"/>
  <c r="BM1246" i="2"/>
  <c r="J1246" i="2"/>
  <c r="BH1246" i="2" s="1"/>
  <c r="BK1244" i="2"/>
  <c r="BJ1244" i="2"/>
  <c r="BI1244" i="2"/>
  <c r="BG1244" i="2"/>
  <c r="V1244" i="2"/>
  <c r="R1244" i="2"/>
  <c r="P1244" i="2"/>
  <c r="BM1244" i="2"/>
  <c r="J1244" i="2"/>
  <c r="BH1244" i="2" s="1"/>
  <c r="BK1242" i="2"/>
  <c r="BJ1242" i="2"/>
  <c r="BI1242" i="2"/>
  <c r="BG1242" i="2"/>
  <c r="V1242" i="2"/>
  <c r="R1242" i="2"/>
  <c r="P1242" i="2"/>
  <c r="BM1242" i="2"/>
  <c r="J1242" i="2"/>
  <c r="BH1242" i="2" s="1"/>
  <c r="BK1240" i="2"/>
  <c r="BJ1240" i="2"/>
  <c r="BI1240" i="2"/>
  <c r="BG1240" i="2"/>
  <c r="V1240" i="2"/>
  <c r="R1240" i="2"/>
  <c r="P1240" i="2"/>
  <c r="BM1240" i="2"/>
  <c r="J1240" i="2"/>
  <c r="BH1240" i="2" s="1"/>
  <c r="BK1238" i="2"/>
  <c r="BJ1238" i="2"/>
  <c r="BI1238" i="2"/>
  <c r="BG1238" i="2"/>
  <c r="V1238" i="2"/>
  <c r="R1238" i="2"/>
  <c r="P1238" i="2"/>
  <c r="BM1238" i="2"/>
  <c r="J1238" i="2"/>
  <c r="BH1238" i="2" s="1"/>
  <c r="BK1236" i="2"/>
  <c r="BJ1236" i="2"/>
  <c r="BI1236" i="2"/>
  <c r="BG1236" i="2"/>
  <c r="V1236" i="2"/>
  <c r="R1236" i="2"/>
  <c r="P1236" i="2"/>
  <c r="BM1236" i="2"/>
  <c r="J1236" i="2"/>
  <c r="BH1236" i="2" s="1"/>
  <c r="BK1234" i="2"/>
  <c r="BJ1234" i="2"/>
  <c r="BI1234" i="2"/>
  <c r="BG1234" i="2"/>
  <c r="V1234" i="2"/>
  <c r="R1234" i="2"/>
  <c r="P1234" i="2"/>
  <c r="BM1234" i="2"/>
  <c r="J1234" i="2"/>
  <c r="BH1234" i="2" s="1"/>
  <c r="BK1232" i="2"/>
  <c r="BJ1232" i="2"/>
  <c r="BI1232" i="2"/>
  <c r="BG1232" i="2"/>
  <c r="V1232" i="2"/>
  <c r="R1232" i="2"/>
  <c r="P1232" i="2"/>
  <c r="BM1232" i="2"/>
  <c r="J1232" i="2"/>
  <c r="BH1232" i="2" s="1"/>
  <c r="BK1230" i="2"/>
  <c r="BJ1230" i="2"/>
  <c r="BI1230" i="2"/>
  <c r="BG1230" i="2"/>
  <c r="V1230" i="2"/>
  <c r="R1230" i="2"/>
  <c r="P1230" i="2"/>
  <c r="BM1230" i="2"/>
  <c r="J1230" i="2"/>
  <c r="BH1230" i="2" s="1"/>
  <c r="BK1228" i="2"/>
  <c r="BJ1228" i="2"/>
  <c r="BI1228" i="2"/>
  <c r="BG1228" i="2"/>
  <c r="V1228" i="2"/>
  <c r="R1228" i="2"/>
  <c r="P1228" i="2"/>
  <c r="BM1228" i="2"/>
  <c r="J1228" i="2"/>
  <c r="BH1228" i="2" s="1"/>
  <c r="BK1226" i="2"/>
  <c r="BJ1226" i="2"/>
  <c r="BI1226" i="2"/>
  <c r="BG1226" i="2"/>
  <c r="V1226" i="2"/>
  <c r="R1226" i="2"/>
  <c r="P1226" i="2"/>
  <c r="BM1226" i="2"/>
  <c r="J1226" i="2"/>
  <c r="BH1226" i="2" s="1"/>
  <c r="BK1224" i="2"/>
  <c r="BJ1224" i="2"/>
  <c r="BI1224" i="2"/>
  <c r="BG1224" i="2"/>
  <c r="V1224" i="2"/>
  <c r="R1224" i="2"/>
  <c r="P1224" i="2"/>
  <c r="BM1224" i="2"/>
  <c r="J1224" i="2"/>
  <c r="BH1224" i="2" s="1"/>
  <c r="BK1221" i="2"/>
  <c r="BJ1221" i="2"/>
  <c r="BI1221" i="2"/>
  <c r="BG1221" i="2"/>
  <c r="V1221" i="2"/>
  <c r="R1221" i="2"/>
  <c r="P1221" i="2"/>
  <c r="BM1221" i="2"/>
  <c r="J1221" i="2"/>
  <c r="BH1221" i="2" s="1"/>
  <c r="BK1218" i="2"/>
  <c r="BJ1218" i="2"/>
  <c r="BI1218" i="2"/>
  <c r="BG1218" i="2"/>
  <c r="V1218" i="2"/>
  <c r="R1218" i="2"/>
  <c r="P1218" i="2"/>
  <c r="BM1218" i="2"/>
  <c r="J1218" i="2"/>
  <c r="BH1218" i="2" s="1"/>
  <c r="BK1215" i="2"/>
  <c r="BJ1215" i="2"/>
  <c r="BI1215" i="2"/>
  <c r="BG1215" i="2"/>
  <c r="V1215" i="2"/>
  <c r="R1215" i="2"/>
  <c r="P1215" i="2"/>
  <c r="BM1215" i="2"/>
  <c r="J1215" i="2"/>
  <c r="BH1215" i="2" s="1"/>
  <c r="BK1212" i="2"/>
  <c r="BJ1212" i="2"/>
  <c r="BI1212" i="2"/>
  <c r="BG1212" i="2"/>
  <c r="V1212" i="2"/>
  <c r="R1212" i="2"/>
  <c r="P1212" i="2"/>
  <c r="BM1212" i="2"/>
  <c r="J1212" i="2"/>
  <c r="BH1212" i="2" s="1"/>
  <c r="BK1209" i="2"/>
  <c r="BJ1209" i="2"/>
  <c r="BI1209" i="2"/>
  <c r="BG1209" i="2"/>
  <c r="V1209" i="2"/>
  <c r="R1209" i="2"/>
  <c r="P1209" i="2"/>
  <c r="BM1209" i="2"/>
  <c r="J1209" i="2"/>
  <c r="BH1209" i="2" s="1"/>
  <c r="BK1206" i="2"/>
  <c r="BJ1206" i="2"/>
  <c r="BI1206" i="2"/>
  <c r="BG1206" i="2"/>
  <c r="V1206" i="2"/>
  <c r="R1206" i="2"/>
  <c r="P1206" i="2"/>
  <c r="BM1206" i="2"/>
  <c r="J1206" i="2"/>
  <c r="BH1206" i="2" s="1"/>
  <c r="BK1204" i="2"/>
  <c r="BJ1204" i="2"/>
  <c r="BI1204" i="2"/>
  <c r="BG1204" i="2"/>
  <c r="V1204" i="2"/>
  <c r="R1204" i="2"/>
  <c r="P1204" i="2"/>
  <c r="BM1204" i="2"/>
  <c r="J1204" i="2"/>
  <c r="BH1204" i="2" s="1"/>
  <c r="BK1202" i="2"/>
  <c r="BJ1202" i="2"/>
  <c r="BI1202" i="2"/>
  <c r="BG1202" i="2"/>
  <c r="V1202" i="2"/>
  <c r="R1202" i="2"/>
  <c r="P1202" i="2"/>
  <c r="BM1202" i="2"/>
  <c r="J1202" i="2"/>
  <c r="BH1202" i="2" s="1"/>
  <c r="BK1200" i="2"/>
  <c r="BJ1200" i="2"/>
  <c r="BI1200" i="2"/>
  <c r="BG1200" i="2"/>
  <c r="V1200" i="2"/>
  <c r="R1200" i="2"/>
  <c r="P1200" i="2"/>
  <c r="BM1200" i="2"/>
  <c r="J1200" i="2"/>
  <c r="BH1200" i="2" s="1"/>
  <c r="BK1198" i="2"/>
  <c r="BJ1198" i="2"/>
  <c r="BI1198" i="2"/>
  <c r="BG1198" i="2"/>
  <c r="V1198" i="2"/>
  <c r="R1198" i="2"/>
  <c r="P1198" i="2"/>
  <c r="BM1198" i="2"/>
  <c r="J1198" i="2"/>
  <c r="BH1198" i="2" s="1"/>
  <c r="BK1196" i="2"/>
  <c r="BJ1196" i="2"/>
  <c r="BI1196" i="2"/>
  <c r="BG1196" i="2"/>
  <c r="V1196" i="2"/>
  <c r="R1196" i="2"/>
  <c r="P1196" i="2"/>
  <c r="BM1196" i="2"/>
  <c r="J1196" i="2"/>
  <c r="BH1196" i="2" s="1"/>
  <c r="BK1194" i="2"/>
  <c r="BJ1194" i="2"/>
  <c r="BI1194" i="2"/>
  <c r="BG1194" i="2"/>
  <c r="V1194" i="2"/>
  <c r="R1194" i="2"/>
  <c r="P1194" i="2"/>
  <c r="BM1194" i="2"/>
  <c r="J1194" i="2"/>
  <c r="BH1194" i="2" s="1"/>
  <c r="BK1192" i="2"/>
  <c r="BJ1192" i="2"/>
  <c r="BI1192" i="2"/>
  <c r="BG1192" i="2"/>
  <c r="V1192" i="2"/>
  <c r="R1192" i="2"/>
  <c r="P1192" i="2"/>
  <c r="BM1192" i="2"/>
  <c r="J1192" i="2"/>
  <c r="BH1192" i="2" s="1"/>
  <c r="BK1189" i="2"/>
  <c r="BJ1189" i="2"/>
  <c r="BI1189" i="2"/>
  <c r="BG1189" i="2"/>
  <c r="V1189" i="2"/>
  <c r="R1189" i="2"/>
  <c r="P1189" i="2"/>
  <c r="BM1189" i="2"/>
  <c r="J1189" i="2"/>
  <c r="BH1189" i="2" s="1"/>
  <c r="BK1187" i="2"/>
  <c r="BJ1187" i="2"/>
  <c r="BI1187" i="2"/>
  <c r="BG1187" i="2"/>
  <c r="V1187" i="2"/>
  <c r="R1187" i="2"/>
  <c r="P1187" i="2"/>
  <c r="BM1187" i="2"/>
  <c r="J1187" i="2"/>
  <c r="BH1187" i="2" s="1"/>
  <c r="BK1185" i="2"/>
  <c r="BJ1185" i="2"/>
  <c r="BI1185" i="2"/>
  <c r="BG1185" i="2"/>
  <c r="V1185" i="2"/>
  <c r="R1185" i="2"/>
  <c r="P1185" i="2"/>
  <c r="BM1185" i="2"/>
  <c r="J1185" i="2"/>
  <c r="BH1185" i="2" s="1"/>
  <c r="BK1182" i="2"/>
  <c r="BJ1182" i="2"/>
  <c r="BI1182" i="2"/>
  <c r="BG1182" i="2"/>
  <c r="V1182" i="2"/>
  <c r="R1182" i="2"/>
  <c r="P1182" i="2"/>
  <c r="BM1182" i="2"/>
  <c r="J1182" i="2"/>
  <c r="BH1182" i="2" s="1"/>
  <c r="BK1179" i="2"/>
  <c r="BJ1179" i="2"/>
  <c r="BI1179" i="2"/>
  <c r="BG1179" i="2"/>
  <c r="V1179" i="2"/>
  <c r="R1179" i="2"/>
  <c r="P1179" i="2"/>
  <c r="BM1179" i="2"/>
  <c r="J1179" i="2"/>
  <c r="BH1179" i="2" s="1"/>
  <c r="BK1177" i="2"/>
  <c r="BJ1177" i="2"/>
  <c r="BI1177" i="2"/>
  <c r="BG1177" i="2"/>
  <c r="V1177" i="2"/>
  <c r="R1177" i="2"/>
  <c r="P1177" i="2"/>
  <c r="BM1177" i="2"/>
  <c r="J1177" i="2"/>
  <c r="BH1177" i="2" s="1"/>
  <c r="BK1174" i="2"/>
  <c r="BJ1174" i="2"/>
  <c r="BI1174" i="2"/>
  <c r="BG1174" i="2"/>
  <c r="V1174" i="2"/>
  <c r="R1174" i="2"/>
  <c r="P1174" i="2"/>
  <c r="BM1174" i="2"/>
  <c r="J1174" i="2"/>
  <c r="BH1174" i="2" s="1"/>
  <c r="BK1172" i="2"/>
  <c r="BJ1172" i="2"/>
  <c r="BI1172" i="2"/>
  <c r="BG1172" i="2"/>
  <c r="V1172" i="2"/>
  <c r="R1172" i="2"/>
  <c r="P1172" i="2"/>
  <c r="BM1172" i="2"/>
  <c r="J1172" i="2"/>
  <c r="BH1172" i="2" s="1"/>
  <c r="BK1170" i="2"/>
  <c r="BJ1170" i="2"/>
  <c r="BI1170" i="2"/>
  <c r="BG1170" i="2"/>
  <c r="V1170" i="2"/>
  <c r="R1170" i="2"/>
  <c r="P1170" i="2"/>
  <c r="BM1170" i="2"/>
  <c r="J1170" i="2"/>
  <c r="BH1170" i="2" s="1"/>
  <c r="BK1168" i="2"/>
  <c r="BJ1168" i="2"/>
  <c r="BI1168" i="2"/>
  <c r="BG1168" i="2"/>
  <c r="V1168" i="2"/>
  <c r="R1168" i="2"/>
  <c r="P1168" i="2"/>
  <c r="BM1168" i="2"/>
  <c r="J1168" i="2"/>
  <c r="BH1168" i="2" s="1"/>
  <c r="BK1166" i="2"/>
  <c r="BJ1166" i="2"/>
  <c r="BI1166" i="2"/>
  <c r="BG1166" i="2"/>
  <c r="V1166" i="2"/>
  <c r="R1166" i="2"/>
  <c r="P1166" i="2"/>
  <c r="BM1166" i="2"/>
  <c r="J1166" i="2"/>
  <c r="BH1166" i="2" s="1"/>
  <c r="BK1163" i="2"/>
  <c r="BJ1163" i="2"/>
  <c r="BI1163" i="2"/>
  <c r="BG1163" i="2"/>
  <c r="V1163" i="2"/>
  <c r="R1163" i="2"/>
  <c r="P1163" i="2"/>
  <c r="BM1163" i="2"/>
  <c r="J1163" i="2"/>
  <c r="BH1163" i="2" s="1"/>
  <c r="BK1160" i="2"/>
  <c r="BJ1160" i="2"/>
  <c r="BI1160" i="2"/>
  <c r="BG1160" i="2"/>
  <c r="V1160" i="2"/>
  <c r="R1160" i="2"/>
  <c r="P1160" i="2"/>
  <c r="BM1160" i="2"/>
  <c r="J1160" i="2"/>
  <c r="BH1160" i="2" s="1"/>
  <c r="BK1158" i="2"/>
  <c r="BJ1158" i="2"/>
  <c r="BI1158" i="2"/>
  <c r="BG1158" i="2"/>
  <c r="V1158" i="2"/>
  <c r="R1158" i="2"/>
  <c r="P1158" i="2"/>
  <c r="BM1158" i="2"/>
  <c r="J1158" i="2"/>
  <c r="BH1158" i="2" s="1"/>
  <c r="BK1156" i="2"/>
  <c r="BJ1156" i="2"/>
  <c r="BI1156" i="2"/>
  <c r="BG1156" i="2"/>
  <c r="V1156" i="2"/>
  <c r="R1156" i="2"/>
  <c r="P1156" i="2"/>
  <c r="BM1156" i="2"/>
  <c r="J1156" i="2"/>
  <c r="BH1156" i="2" s="1"/>
  <c r="BK1154" i="2"/>
  <c r="BJ1154" i="2"/>
  <c r="BI1154" i="2"/>
  <c r="BG1154" i="2"/>
  <c r="V1154" i="2"/>
  <c r="R1154" i="2"/>
  <c r="P1154" i="2"/>
  <c r="BM1154" i="2"/>
  <c r="J1154" i="2"/>
  <c r="BH1154" i="2" s="1"/>
  <c r="BK1152" i="2"/>
  <c r="BJ1152" i="2"/>
  <c r="BI1152" i="2"/>
  <c r="BG1152" i="2"/>
  <c r="V1152" i="2"/>
  <c r="R1152" i="2"/>
  <c r="P1152" i="2"/>
  <c r="BM1152" i="2"/>
  <c r="J1152" i="2"/>
  <c r="BH1152" i="2" s="1"/>
  <c r="BK1150" i="2"/>
  <c r="BJ1150" i="2"/>
  <c r="BI1150" i="2"/>
  <c r="BG1150" i="2"/>
  <c r="V1150" i="2"/>
  <c r="R1150" i="2"/>
  <c r="P1150" i="2"/>
  <c r="BM1150" i="2"/>
  <c r="J1150" i="2"/>
  <c r="BH1150" i="2" s="1"/>
  <c r="BK1148" i="2"/>
  <c r="BJ1148" i="2"/>
  <c r="BI1148" i="2"/>
  <c r="BG1148" i="2"/>
  <c r="V1148" i="2"/>
  <c r="R1148" i="2"/>
  <c r="P1148" i="2"/>
  <c r="BM1148" i="2"/>
  <c r="J1148" i="2"/>
  <c r="BH1148" i="2" s="1"/>
  <c r="BK1146" i="2"/>
  <c r="BJ1146" i="2"/>
  <c r="BI1146" i="2"/>
  <c r="BG1146" i="2"/>
  <c r="V1146" i="2"/>
  <c r="R1146" i="2"/>
  <c r="P1146" i="2"/>
  <c r="BM1146" i="2"/>
  <c r="J1146" i="2"/>
  <c r="BH1146" i="2" s="1"/>
  <c r="BK1143" i="2"/>
  <c r="BJ1143" i="2"/>
  <c r="BI1143" i="2"/>
  <c r="BG1143" i="2"/>
  <c r="V1143" i="2"/>
  <c r="R1143" i="2"/>
  <c r="P1143" i="2"/>
  <c r="BM1143" i="2"/>
  <c r="J1143" i="2"/>
  <c r="BH1143" i="2" s="1"/>
  <c r="BK1140" i="2"/>
  <c r="BJ1140" i="2"/>
  <c r="BI1140" i="2"/>
  <c r="BG1140" i="2"/>
  <c r="V1140" i="2"/>
  <c r="R1140" i="2"/>
  <c r="P1140" i="2"/>
  <c r="BM1140" i="2"/>
  <c r="J1140" i="2"/>
  <c r="BH1140" i="2" s="1"/>
  <c r="BK1137" i="2"/>
  <c r="BJ1137" i="2"/>
  <c r="BI1137" i="2"/>
  <c r="BG1137" i="2"/>
  <c r="V1137" i="2"/>
  <c r="R1137" i="2"/>
  <c r="P1137" i="2"/>
  <c r="BM1137" i="2"/>
  <c r="J1137" i="2"/>
  <c r="BH1137" i="2" s="1"/>
  <c r="BK1134" i="2"/>
  <c r="BJ1134" i="2"/>
  <c r="BI1134" i="2"/>
  <c r="BG1134" i="2"/>
  <c r="V1134" i="2"/>
  <c r="R1134" i="2"/>
  <c r="P1134" i="2"/>
  <c r="BM1134" i="2"/>
  <c r="J1134" i="2"/>
  <c r="BH1134" i="2" s="1"/>
  <c r="BK1131" i="2"/>
  <c r="BJ1131" i="2"/>
  <c r="BI1131" i="2"/>
  <c r="BG1131" i="2"/>
  <c r="V1131" i="2"/>
  <c r="R1131" i="2"/>
  <c r="P1131" i="2"/>
  <c r="BM1131" i="2"/>
  <c r="J1131" i="2"/>
  <c r="BH1131" i="2" s="1"/>
  <c r="BK1128" i="2"/>
  <c r="BJ1128" i="2"/>
  <c r="BI1128" i="2"/>
  <c r="BG1128" i="2"/>
  <c r="V1128" i="2"/>
  <c r="R1128" i="2"/>
  <c r="P1128" i="2"/>
  <c r="BM1128" i="2"/>
  <c r="J1128" i="2"/>
  <c r="BH1128" i="2" s="1"/>
  <c r="BK1126" i="2"/>
  <c r="BJ1126" i="2"/>
  <c r="BI1126" i="2"/>
  <c r="BG1126" i="2"/>
  <c r="V1126" i="2"/>
  <c r="R1126" i="2"/>
  <c r="P1126" i="2"/>
  <c r="BM1126" i="2"/>
  <c r="J1126" i="2"/>
  <c r="BH1126" i="2" s="1"/>
  <c r="BK1123" i="2"/>
  <c r="BJ1123" i="2"/>
  <c r="BI1123" i="2"/>
  <c r="BG1123" i="2"/>
  <c r="V1123" i="2"/>
  <c r="R1123" i="2"/>
  <c r="P1123" i="2"/>
  <c r="BM1123" i="2"/>
  <c r="J1123" i="2"/>
  <c r="BH1123" i="2" s="1"/>
  <c r="BK1121" i="2"/>
  <c r="BJ1121" i="2"/>
  <c r="BI1121" i="2"/>
  <c r="BG1121" i="2"/>
  <c r="V1121" i="2"/>
  <c r="R1121" i="2"/>
  <c r="P1121" i="2"/>
  <c r="BM1121" i="2"/>
  <c r="J1121" i="2"/>
  <c r="BH1121" i="2" s="1"/>
  <c r="BK1119" i="2"/>
  <c r="BJ1119" i="2"/>
  <c r="BI1119" i="2"/>
  <c r="BG1119" i="2"/>
  <c r="V1119" i="2"/>
  <c r="R1119" i="2"/>
  <c r="P1119" i="2"/>
  <c r="BM1119" i="2"/>
  <c r="J1119" i="2"/>
  <c r="BH1119" i="2" s="1"/>
  <c r="BK1117" i="2"/>
  <c r="BJ1117" i="2"/>
  <c r="BI1117" i="2"/>
  <c r="BG1117" i="2"/>
  <c r="V1117" i="2"/>
  <c r="R1117" i="2"/>
  <c r="P1117" i="2"/>
  <c r="BM1117" i="2"/>
  <c r="J1117" i="2"/>
  <c r="BH1117" i="2" s="1"/>
  <c r="BK1115" i="2"/>
  <c r="BJ1115" i="2"/>
  <c r="BI1115" i="2"/>
  <c r="BG1115" i="2"/>
  <c r="V1115" i="2"/>
  <c r="R1115" i="2"/>
  <c r="P1115" i="2"/>
  <c r="BM1115" i="2"/>
  <c r="J1115" i="2"/>
  <c r="BH1115" i="2" s="1"/>
  <c r="BK1112" i="2"/>
  <c r="BJ1112" i="2"/>
  <c r="BI1112" i="2"/>
  <c r="BG1112" i="2"/>
  <c r="V1112" i="2"/>
  <c r="R1112" i="2"/>
  <c r="P1112" i="2"/>
  <c r="BM1112" i="2"/>
  <c r="J1112" i="2"/>
  <c r="BH1112" i="2" s="1"/>
  <c r="BK1109" i="2"/>
  <c r="BJ1109" i="2"/>
  <c r="BI1109" i="2"/>
  <c r="BG1109" i="2"/>
  <c r="V1109" i="2"/>
  <c r="R1109" i="2"/>
  <c r="P1109" i="2"/>
  <c r="BM1109" i="2"/>
  <c r="J1109" i="2"/>
  <c r="BH1109" i="2" s="1"/>
  <c r="BK1107" i="2"/>
  <c r="BJ1107" i="2"/>
  <c r="BI1107" i="2"/>
  <c r="BG1107" i="2"/>
  <c r="V1107" i="2"/>
  <c r="R1107" i="2"/>
  <c r="P1107" i="2"/>
  <c r="BM1107" i="2"/>
  <c r="J1107" i="2"/>
  <c r="BH1107" i="2" s="1"/>
  <c r="BK1105" i="2"/>
  <c r="BJ1105" i="2"/>
  <c r="BI1105" i="2"/>
  <c r="BG1105" i="2"/>
  <c r="V1105" i="2"/>
  <c r="R1105" i="2"/>
  <c r="P1105" i="2"/>
  <c r="BM1105" i="2"/>
  <c r="J1105" i="2"/>
  <c r="BH1105" i="2" s="1"/>
  <c r="BK1102" i="2"/>
  <c r="BJ1102" i="2"/>
  <c r="BI1102" i="2"/>
  <c r="BG1102" i="2"/>
  <c r="V1102" i="2"/>
  <c r="R1102" i="2"/>
  <c r="P1102" i="2"/>
  <c r="BM1102" i="2"/>
  <c r="J1102" i="2"/>
  <c r="BH1102" i="2" s="1"/>
  <c r="BK1099" i="2"/>
  <c r="BJ1099" i="2"/>
  <c r="BI1099" i="2"/>
  <c r="BG1099" i="2"/>
  <c r="V1099" i="2"/>
  <c r="R1099" i="2"/>
  <c r="P1099" i="2"/>
  <c r="BM1099" i="2"/>
  <c r="J1099" i="2"/>
  <c r="BH1099" i="2" s="1"/>
  <c r="BK1096" i="2"/>
  <c r="BJ1096" i="2"/>
  <c r="BI1096" i="2"/>
  <c r="BG1096" i="2"/>
  <c r="V1096" i="2"/>
  <c r="R1096" i="2"/>
  <c r="P1096" i="2"/>
  <c r="BM1096" i="2"/>
  <c r="J1096" i="2"/>
  <c r="BH1096" i="2" s="1"/>
  <c r="BK1093" i="2"/>
  <c r="BJ1093" i="2"/>
  <c r="BI1093" i="2"/>
  <c r="BG1093" i="2"/>
  <c r="V1093" i="2"/>
  <c r="R1093" i="2"/>
  <c r="P1093" i="2"/>
  <c r="BM1093" i="2"/>
  <c r="J1093" i="2"/>
  <c r="BH1093" i="2" s="1"/>
  <c r="BK1091" i="2"/>
  <c r="BJ1091" i="2"/>
  <c r="BI1091" i="2"/>
  <c r="BG1091" i="2"/>
  <c r="V1091" i="2"/>
  <c r="R1091" i="2"/>
  <c r="P1091" i="2"/>
  <c r="BM1091" i="2"/>
  <c r="J1091" i="2"/>
  <c r="BH1091" i="2" s="1"/>
  <c r="BK1089" i="2"/>
  <c r="BJ1089" i="2"/>
  <c r="BI1089" i="2"/>
  <c r="BG1089" i="2"/>
  <c r="V1089" i="2"/>
  <c r="R1089" i="2"/>
  <c r="P1089" i="2"/>
  <c r="BM1089" i="2"/>
  <c r="J1089" i="2"/>
  <c r="BH1089" i="2" s="1"/>
  <c r="BK1086" i="2"/>
  <c r="BJ1086" i="2"/>
  <c r="BI1086" i="2"/>
  <c r="BG1086" i="2"/>
  <c r="V1086" i="2"/>
  <c r="R1086" i="2"/>
  <c r="P1086" i="2"/>
  <c r="BM1086" i="2"/>
  <c r="J1086" i="2"/>
  <c r="BH1086" i="2" s="1"/>
  <c r="BK1083" i="2"/>
  <c r="BJ1083" i="2"/>
  <c r="BI1083" i="2"/>
  <c r="BG1083" i="2"/>
  <c r="V1083" i="2"/>
  <c r="R1083" i="2"/>
  <c r="P1083" i="2"/>
  <c r="BM1083" i="2"/>
  <c r="J1083" i="2"/>
  <c r="BH1083" i="2" s="1"/>
  <c r="BK1081" i="2"/>
  <c r="BJ1081" i="2"/>
  <c r="BI1081" i="2"/>
  <c r="BG1081" i="2"/>
  <c r="V1081" i="2"/>
  <c r="R1081" i="2"/>
  <c r="P1081" i="2"/>
  <c r="BM1081" i="2"/>
  <c r="J1081" i="2"/>
  <c r="BH1081" i="2" s="1"/>
  <c r="BK1079" i="2"/>
  <c r="BJ1079" i="2"/>
  <c r="BI1079" i="2"/>
  <c r="BG1079" i="2"/>
  <c r="V1079" i="2"/>
  <c r="R1079" i="2"/>
  <c r="P1079" i="2"/>
  <c r="BM1079" i="2"/>
  <c r="J1079" i="2"/>
  <c r="BH1079" i="2" s="1"/>
  <c r="BK1077" i="2"/>
  <c r="BJ1077" i="2"/>
  <c r="BI1077" i="2"/>
  <c r="BG1077" i="2"/>
  <c r="V1077" i="2"/>
  <c r="R1077" i="2"/>
  <c r="P1077" i="2"/>
  <c r="BM1077" i="2"/>
  <c r="J1077" i="2"/>
  <c r="BH1077" i="2" s="1"/>
  <c r="BK1075" i="2"/>
  <c r="BJ1075" i="2"/>
  <c r="BI1075" i="2"/>
  <c r="BG1075" i="2"/>
  <c r="V1075" i="2"/>
  <c r="R1075" i="2"/>
  <c r="P1075" i="2"/>
  <c r="BM1075" i="2"/>
  <c r="J1075" i="2"/>
  <c r="BH1075" i="2" s="1"/>
  <c r="BK1073" i="2"/>
  <c r="BJ1073" i="2"/>
  <c r="BI1073" i="2"/>
  <c r="BG1073" i="2"/>
  <c r="V1073" i="2"/>
  <c r="R1073" i="2"/>
  <c r="P1073" i="2"/>
  <c r="BM1073" i="2"/>
  <c r="J1073" i="2"/>
  <c r="BH1073" i="2" s="1"/>
  <c r="BK1071" i="2"/>
  <c r="BJ1071" i="2"/>
  <c r="BI1071" i="2"/>
  <c r="BG1071" i="2"/>
  <c r="V1071" i="2"/>
  <c r="R1071" i="2"/>
  <c r="P1071" i="2"/>
  <c r="BM1071" i="2"/>
  <c r="J1071" i="2"/>
  <c r="BH1071" i="2" s="1"/>
  <c r="BK1069" i="2"/>
  <c r="BJ1069" i="2"/>
  <c r="BI1069" i="2"/>
  <c r="BG1069" i="2"/>
  <c r="V1069" i="2"/>
  <c r="R1069" i="2"/>
  <c r="P1069" i="2"/>
  <c r="BM1069" i="2"/>
  <c r="J1069" i="2"/>
  <c r="BH1069" i="2" s="1"/>
  <c r="BK1067" i="2"/>
  <c r="BJ1067" i="2"/>
  <c r="BI1067" i="2"/>
  <c r="BG1067" i="2"/>
  <c r="V1067" i="2"/>
  <c r="R1067" i="2"/>
  <c r="P1067" i="2"/>
  <c r="BM1067" i="2"/>
  <c r="J1067" i="2"/>
  <c r="BH1067" i="2" s="1"/>
  <c r="BK1064" i="2"/>
  <c r="BJ1064" i="2"/>
  <c r="BI1064" i="2"/>
  <c r="BG1064" i="2"/>
  <c r="V1064" i="2"/>
  <c r="R1064" i="2"/>
  <c r="P1064" i="2"/>
  <c r="BM1064" i="2"/>
  <c r="J1064" i="2"/>
  <c r="BH1064" i="2" s="1"/>
  <c r="BK1061" i="2"/>
  <c r="BJ1061" i="2"/>
  <c r="BI1061" i="2"/>
  <c r="BG1061" i="2"/>
  <c r="V1061" i="2"/>
  <c r="R1061" i="2"/>
  <c r="P1061" i="2"/>
  <c r="BM1061" i="2"/>
  <c r="J1061" i="2"/>
  <c r="BH1061" i="2" s="1"/>
  <c r="BK1058" i="2"/>
  <c r="BJ1058" i="2"/>
  <c r="BI1058" i="2"/>
  <c r="BG1058" i="2"/>
  <c r="V1058" i="2"/>
  <c r="R1058" i="2"/>
  <c r="P1058" i="2"/>
  <c r="BM1058" i="2"/>
  <c r="J1058" i="2"/>
  <c r="BH1058" i="2" s="1"/>
  <c r="BK1055" i="2"/>
  <c r="BJ1055" i="2"/>
  <c r="BI1055" i="2"/>
  <c r="BG1055" i="2"/>
  <c r="V1055" i="2"/>
  <c r="R1055" i="2"/>
  <c r="P1055" i="2"/>
  <c r="BM1055" i="2"/>
  <c r="J1055" i="2"/>
  <c r="BH1055" i="2" s="1"/>
  <c r="BK1052" i="2"/>
  <c r="BJ1052" i="2"/>
  <c r="BI1052" i="2"/>
  <c r="BG1052" i="2"/>
  <c r="V1052" i="2"/>
  <c r="R1052" i="2"/>
  <c r="P1052" i="2"/>
  <c r="BM1052" i="2"/>
  <c r="J1052" i="2"/>
  <c r="BH1052" i="2" s="1"/>
  <c r="BK1049" i="2"/>
  <c r="BJ1049" i="2"/>
  <c r="BI1049" i="2"/>
  <c r="BG1049" i="2"/>
  <c r="V1049" i="2"/>
  <c r="R1049" i="2"/>
  <c r="P1049" i="2"/>
  <c r="BM1049" i="2"/>
  <c r="J1049" i="2"/>
  <c r="BH1049" i="2" s="1"/>
  <c r="BK1046" i="2"/>
  <c r="BJ1046" i="2"/>
  <c r="BI1046" i="2"/>
  <c r="BG1046" i="2"/>
  <c r="V1046" i="2"/>
  <c r="R1046" i="2"/>
  <c r="P1046" i="2"/>
  <c r="BM1046" i="2"/>
  <c r="J1046" i="2"/>
  <c r="BH1046" i="2" s="1"/>
  <c r="BK1044" i="2"/>
  <c r="BJ1044" i="2"/>
  <c r="BI1044" i="2"/>
  <c r="BG1044" i="2"/>
  <c r="V1044" i="2"/>
  <c r="R1044" i="2"/>
  <c r="P1044" i="2"/>
  <c r="BM1044" i="2"/>
  <c r="J1044" i="2"/>
  <c r="BH1044" i="2" s="1"/>
  <c r="BK1042" i="2"/>
  <c r="BJ1042" i="2"/>
  <c r="BI1042" i="2"/>
  <c r="BG1042" i="2"/>
  <c r="V1042" i="2"/>
  <c r="R1042" i="2"/>
  <c r="P1042" i="2"/>
  <c r="BM1042" i="2"/>
  <c r="J1042" i="2"/>
  <c r="BH1042" i="2" s="1"/>
  <c r="BK1040" i="2"/>
  <c r="BJ1040" i="2"/>
  <c r="BI1040" i="2"/>
  <c r="BG1040" i="2"/>
  <c r="V1040" i="2"/>
  <c r="R1040" i="2"/>
  <c r="P1040" i="2"/>
  <c r="BM1040" i="2"/>
  <c r="J1040" i="2"/>
  <c r="BH1040" i="2" s="1"/>
  <c r="BK1038" i="2"/>
  <c r="BJ1038" i="2"/>
  <c r="BI1038" i="2"/>
  <c r="BG1038" i="2"/>
  <c r="V1038" i="2"/>
  <c r="R1038" i="2"/>
  <c r="P1038" i="2"/>
  <c r="BM1038" i="2"/>
  <c r="J1038" i="2"/>
  <c r="BH1038" i="2" s="1"/>
  <c r="BK1035" i="2"/>
  <c r="BJ1035" i="2"/>
  <c r="BI1035" i="2"/>
  <c r="BG1035" i="2"/>
  <c r="V1035" i="2"/>
  <c r="R1035" i="2"/>
  <c r="P1035" i="2"/>
  <c r="BM1035" i="2"/>
  <c r="J1035" i="2"/>
  <c r="BH1035" i="2" s="1"/>
  <c r="BK1032" i="2"/>
  <c r="BJ1032" i="2"/>
  <c r="BI1032" i="2"/>
  <c r="BG1032" i="2"/>
  <c r="V1032" i="2"/>
  <c r="R1032" i="2"/>
  <c r="P1032" i="2"/>
  <c r="BM1032" i="2"/>
  <c r="J1032" i="2"/>
  <c r="BH1032" i="2" s="1"/>
  <c r="BK1030" i="2"/>
  <c r="BJ1030" i="2"/>
  <c r="BI1030" i="2"/>
  <c r="BG1030" i="2"/>
  <c r="V1030" i="2"/>
  <c r="R1030" i="2"/>
  <c r="P1030" i="2"/>
  <c r="BM1030" i="2"/>
  <c r="J1030" i="2"/>
  <c r="BH1030" i="2" s="1"/>
  <c r="BK1027" i="2"/>
  <c r="BJ1027" i="2"/>
  <c r="BI1027" i="2"/>
  <c r="BG1027" i="2"/>
  <c r="V1027" i="2"/>
  <c r="R1027" i="2"/>
  <c r="P1027" i="2"/>
  <c r="BM1027" i="2"/>
  <c r="J1027" i="2"/>
  <c r="BH1027" i="2" s="1"/>
  <c r="BK1025" i="2"/>
  <c r="BJ1025" i="2"/>
  <c r="BI1025" i="2"/>
  <c r="BG1025" i="2"/>
  <c r="V1025" i="2"/>
  <c r="R1025" i="2"/>
  <c r="P1025" i="2"/>
  <c r="BM1025" i="2"/>
  <c r="J1025" i="2"/>
  <c r="BH1025" i="2" s="1"/>
  <c r="BK1022" i="2"/>
  <c r="BJ1022" i="2"/>
  <c r="BI1022" i="2"/>
  <c r="BG1022" i="2"/>
  <c r="V1022" i="2"/>
  <c r="R1022" i="2"/>
  <c r="P1022" i="2"/>
  <c r="BM1022" i="2"/>
  <c r="J1022" i="2"/>
  <c r="BH1022" i="2" s="1"/>
  <c r="BK1020" i="2"/>
  <c r="BJ1020" i="2"/>
  <c r="BI1020" i="2"/>
  <c r="BG1020" i="2"/>
  <c r="V1020" i="2"/>
  <c r="R1020" i="2"/>
  <c r="P1020" i="2"/>
  <c r="BM1020" i="2"/>
  <c r="J1020" i="2"/>
  <c r="BH1020" i="2" s="1"/>
  <c r="BK1018" i="2"/>
  <c r="BJ1018" i="2"/>
  <c r="BI1018" i="2"/>
  <c r="BG1018" i="2"/>
  <c r="V1018" i="2"/>
  <c r="R1018" i="2"/>
  <c r="P1018" i="2"/>
  <c r="BM1018" i="2"/>
  <c r="J1018" i="2"/>
  <c r="BH1018" i="2" s="1"/>
  <c r="BK1016" i="2"/>
  <c r="BJ1016" i="2"/>
  <c r="BI1016" i="2"/>
  <c r="BG1016" i="2"/>
  <c r="V1016" i="2"/>
  <c r="R1016" i="2"/>
  <c r="P1016" i="2"/>
  <c r="BM1016" i="2"/>
  <c r="J1016" i="2"/>
  <c r="BH1016" i="2" s="1"/>
  <c r="BK1014" i="2"/>
  <c r="BJ1014" i="2"/>
  <c r="BI1014" i="2"/>
  <c r="BG1014" i="2"/>
  <c r="V1014" i="2"/>
  <c r="R1014" i="2"/>
  <c r="P1014" i="2"/>
  <c r="BM1014" i="2"/>
  <c r="J1014" i="2"/>
  <c r="BH1014" i="2" s="1"/>
  <c r="BK1012" i="2"/>
  <c r="BJ1012" i="2"/>
  <c r="BI1012" i="2"/>
  <c r="BG1012" i="2"/>
  <c r="V1012" i="2"/>
  <c r="R1012" i="2"/>
  <c r="P1012" i="2"/>
  <c r="BM1012" i="2"/>
  <c r="J1012" i="2"/>
  <c r="BH1012" i="2" s="1"/>
  <c r="BK1010" i="2"/>
  <c r="BJ1010" i="2"/>
  <c r="BI1010" i="2"/>
  <c r="BG1010" i="2"/>
  <c r="V1010" i="2"/>
  <c r="R1010" i="2"/>
  <c r="P1010" i="2"/>
  <c r="BM1010" i="2"/>
  <c r="J1010" i="2"/>
  <c r="BH1010" i="2" s="1"/>
  <c r="BK1008" i="2"/>
  <c r="BJ1008" i="2"/>
  <c r="BI1008" i="2"/>
  <c r="BG1008" i="2"/>
  <c r="V1008" i="2"/>
  <c r="R1008" i="2"/>
  <c r="P1008" i="2"/>
  <c r="BM1008" i="2"/>
  <c r="J1008" i="2"/>
  <c r="BH1008" i="2" s="1"/>
  <c r="BK1006" i="2"/>
  <c r="BJ1006" i="2"/>
  <c r="BI1006" i="2"/>
  <c r="BG1006" i="2"/>
  <c r="V1006" i="2"/>
  <c r="R1006" i="2"/>
  <c r="P1006" i="2"/>
  <c r="BM1006" i="2"/>
  <c r="J1006" i="2"/>
  <c r="BH1006" i="2" s="1"/>
  <c r="BK1004" i="2"/>
  <c r="BJ1004" i="2"/>
  <c r="BI1004" i="2"/>
  <c r="BG1004" i="2"/>
  <c r="V1004" i="2"/>
  <c r="R1004" i="2"/>
  <c r="P1004" i="2"/>
  <c r="BM1004" i="2"/>
  <c r="J1004" i="2"/>
  <c r="BH1004" i="2" s="1"/>
  <c r="BK1002" i="2"/>
  <c r="BJ1002" i="2"/>
  <c r="BI1002" i="2"/>
  <c r="BG1002" i="2"/>
  <c r="V1002" i="2"/>
  <c r="R1002" i="2"/>
  <c r="P1002" i="2"/>
  <c r="BM1002" i="2"/>
  <c r="J1002" i="2"/>
  <c r="BH1002" i="2" s="1"/>
  <c r="BK999" i="2"/>
  <c r="BJ999" i="2"/>
  <c r="BI999" i="2"/>
  <c r="BG999" i="2"/>
  <c r="V999" i="2"/>
  <c r="R999" i="2"/>
  <c r="P999" i="2"/>
  <c r="BM999" i="2"/>
  <c r="J999" i="2"/>
  <c r="BH999" i="2" s="1"/>
  <c r="BK996" i="2"/>
  <c r="BJ996" i="2"/>
  <c r="BI996" i="2"/>
  <c r="BG996" i="2"/>
  <c r="V996" i="2"/>
  <c r="R996" i="2"/>
  <c r="P996" i="2"/>
  <c r="BM996" i="2"/>
  <c r="J996" i="2"/>
  <c r="BH996" i="2" s="1"/>
  <c r="BK994" i="2"/>
  <c r="BJ994" i="2"/>
  <c r="BI994" i="2"/>
  <c r="BG994" i="2"/>
  <c r="V994" i="2"/>
  <c r="R994" i="2"/>
  <c r="P994" i="2"/>
  <c r="BM994" i="2"/>
  <c r="J994" i="2"/>
  <c r="BH994" i="2" s="1"/>
  <c r="BK991" i="2"/>
  <c r="BJ991" i="2"/>
  <c r="BI991" i="2"/>
  <c r="BG991" i="2"/>
  <c r="V991" i="2"/>
  <c r="R991" i="2"/>
  <c r="P991" i="2"/>
  <c r="BM991" i="2"/>
  <c r="J991" i="2"/>
  <c r="BH991" i="2" s="1"/>
  <c r="BK988" i="2"/>
  <c r="BJ988" i="2"/>
  <c r="BI988" i="2"/>
  <c r="BG988" i="2"/>
  <c r="V988" i="2"/>
  <c r="R988" i="2"/>
  <c r="P988" i="2"/>
  <c r="BM988" i="2"/>
  <c r="J988" i="2"/>
  <c r="BH988" i="2" s="1"/>
  <c r="BK985" i="2"/>
  <c r="BJ985" i="2"/>
  <c r="BI985" i="2"/>
  <c r="BG985" i="2"/>
  <c r="V985" i="2"/>
  <c r="R985" i="2"/>
  <c r="P985" i="2"/>
  <c r="BM985" i="2"/>
  <c r="J985" i="2"/>
  <c r="BH985" i="2" s="1"/>
  <c r="BK982" i="2"/>
  <c r="BJ982" i="2"/>
  <c r="BI982" i="2"/>
  <c r="BG982" i="2"/>
  <c r="V982" i="2"/>
  <c r="R982" i="2"/>
  <c r="P982" i="2"/>
  <c r="BM982" i="2"/>
  <c r="J982" i="2"/>
  <c r="BH982" i="2" s="1"/>
  <c r="BK975" i="2"/>
  <c r="BJ975" i="2"/>
  <c r="BI975" i="2"/>
  <c r="BG975" i="2"/>
  <c r="V975" i="2"/>
  <c r="R975" i="2"/>
  <c r="P975" i="2"/>
  <c r="BM975" i="2"/>
  <c r="J975" i="2"/>
  <c r="BH975" i="2" s="1"/>
  <c r="BK973" i="2"/>
  <c r="BJ973" i="2"/>
  <c r="BI973" i="2"/>
  <c r="BG973" i="2"/>
  <c r="V973" i="2"/>
  <c r="R973" i="2"/>
  <c r="P973" i="2"/>
  <c r="BM973" i="2"/>
  <c r="J973" i="2"/>
  <c r="BH973" i="2" s="1"/>
  <c r="BK970" i="2"/>
  <c r="BJ970" i="2"/>
  <c r="BI970" i="2"/>
  <c r="BG970" i="2"/>
  <c r="V970" i="2"/>
  <c r="R970" i="2"/>
  <c r="P970" i="2"/>
  <c r="BM970" i="2"/>
  <c r="J970" i="2"/>
  <c r="BH970" i="2" s="1"/>
  <c r="BK967" i="2"/>
  <c r="BJ967" i="2"/>
  <c r="BI967" i="2"/>
  <c r="BG967" i="2"/>
  <c r="V967" i="2"/>
  <c r="R967" i="2"/>
  <c r="P967" i="2"/>
  <c r="BM967" i="2"/>
  <c r="J967" i="2"/>
  <c r="BH967" i="2" s="1"/>
  <c r="BK964" i="2"/>
  <c r="BJ964" i="2"/>
  <c r="BI964" i="2"/>
  <c r="BG964" i="2"/>
  <c r="V964" i="2"/>
  <c r="R964" i="2"/>
  <c r="P964" i="2"/>
  <c r="BM964" i="2"/>
  <c r="J964" i="2"/>
  <c r="BH964" i="2" s="1"/>
  <c r="BK961" i="2"/>
  <c r="BJ961" i="2"/>
  <c r="BI961" i="2"/>
  <c r="BG961" i="2"/>
  <c r="V961" i="2"/>
  <c r="R961" i="2"/>
  <c r="P961" i="2"/>
  <c r="BM961" i="2"/>
  <c r="J961" i="2"/>
  <c r="BH961" i="2" s="1"/>
  <c r="BK958" i="2"/>
  <c r="BJ958" i="2"/>
  <c r="BI958" i="2"/>
  <c r="BG958" i="2"/>
  <c r="V958" i="2"/>
  <c r="R958" i="2"/>
  <c r="P958" i="2"/>
  <c r="BM958" i="2"/>
  <c r="J958" i="2"/>
  <c r="BH958" i="2" s="1"/>
  <c r="BK955" i="2"/>
  <c r="BJ955" i="2"/>
  <c r="BI955" i="2"/>
  <c r="BG955" i="2"/>
  <c r="V955" i="2"/>
  <c r="R955" i="2"/>
  <c r="P955" i="2"/>
  <c r="BM955" i="2"/>
  <c r="J955" i="2"/>
  <c r="BH955" i="2" s="1"/>
  <c r="BK952" i="2"/>
  <c r="BJ952" i="2"/>
  <c r="BI952" i="2"/>
  <c r="BG952" i="2"/>
  <c r="V952" i="2"/>
  <c r="R952" i="2"/>
  <c r="P952" i="2"/>
  <c r="BM952" i="2"/>
  <c r="J952" i="2"/>
  <c r="BH952" i="2" s="1"/>
  <c r="BK946" i="2"/>
  <c r="BJ946" i="2"/>
  <c r="BI946" i="2"/>
  <c r="BG946" i="2"/>
  <c r="V946" i="2"/>
  <c r="R946" i="2"/>
  <c r="P946" i="2"/>
  <c r="BM946" i="2"/>
  <c r="J946" i="2"/>
  <c r="BH946" i="2" s="1"/>
  <c r="BK943" i="2"/>
  <c r="BJ943" i="2"/>
  <c r="BI943" i="2"/>
  <c r="BG943" i="2"/>
  <c r="V943" i="2"/>
  <c r="R943" i="2"/>
  <c r="P943" i="2"/>
  <c r="BM943" i="2"/>
  <c r="J943" i="2"/>
  <c r="BH943" i="2" s="1"/>
  <c r="BK940" i="2"/>
  <c r="BJ940" i="2"/>
  <c r="BI940" i="2"/>
  <c r="BG940" i="2"/>
  <c r="V940" i="2"/>
  <c r="R940" i="2"/>
  <c r="P940" i="2"/>
  <c r="BM940" i="2"/>
  <c r="J940" i="2"/>
  <c r="BH940" i="2" s="1"/>
  <c r="BK937" i="2"/>
  <c r="BJ937" i="2"/>
  <c r="BI937" i="2"/>
  <c r="BG937" i="2"/>
  <c r="V937" i="2"/>
  <c r="R937" i="2"/>
  <c r="P937" i="2"/>
  <c r="BM937" i="2"/>
  <c r="J937" i="2"/>
  <c r="BH937" i="2" s="1"/>
  <c r="BK934" i="2"/>
  <c r="BJ934" i="2"/>
  <c r="BI934" i="2"/>
  <c r="BG934" i="2"/>
  <c r="V934" i="2"/>
  <c r="R934" i="2"/>
  <c r="P934" i="2"/>
  <c r="BM934" i="2"/>
  <c r="J934" i="2"/>
  <c r="BH934" i="2" s="1"/>
  <c r="BK931" i="2"/>
  <c r="BJ931" i="2"/>
  <c r="BI931" i="2"/>
  <c r="BG931" i="2"/>
  <c r="V931" i="2"/>
  <c r="R931" i="2"/>
  <c r="P931" i="2"/>
  <c r="BM931" i="2"/>
  <c r="J931" i="2"/>
  <c r="BH931" i="2" s="1"/>
  <c r="BK928" i="2"/>
  <c r="BJ928" i="2"/>
  <c r="BI928" i="2"/>
  <c r="BG928" i="2"/>
  <c r="V928" i="2"/>
  <c r="R928" i="2"/>
  <c r="P928" i="2"/>
  <c r="BM928" i="2"/>
  <c r="J928" i="2"/>
  <c r="BH928" i="2" s="1"/>
  <c r="BK922" i="2"/>
  <c r="BJ922" i="2"/>
  <c r="BI922" i="2"/>
  <c r="BG922" i="2"/>
  <c r="V922" i="2"/>
  <c r="R922" i="2"/>
  <c r="P922" i="2"/>
  <c r="BM922" i="2"/>
  <c r="J922" i="2"/>
  <c r="BH922" i="2" s="1"/>
  <c r="BK916" i="2"/>
  <c r="BJ916" i="2"/>
  <c r="BI916" i="2"/>
  <c r="BG916" i="2"/>
  <c r="V916" i="2"/>
  <c r="R916" i="2"/>
  <c r="P916" i="2"/>
  <c r="BM916" i="2"/>
  <c r="J916" i="2"/>
  <c r="BH916" i="2" s="1"/>
  <c r="BK912" i="2"/>
  <c r="BJ912" i="2"/>
  <c r="BI912" i="2"/>
  <c r="BG912" i="2"/>
  <c r="V912" i="2"/>
  <c r="R912" i="2"/>
  <c r="P912" i="2"/>
  <c r="BM912" i="2"/>
  <c r="J912" i="2"/>
  <c r="BH912" i="2" s="1"/>
  <c r="BK906" i="2"/>
  <c r="BJ906" i="2"/>
  <c r="BI906" i="2"/>
  <c r="BG906" i="2"/>
  <c r="V906" i="2"/>
  <c r="R906" i="2"/>
  <c r="P906" i="2"/>
  <c r="BM906" i="2"/>
  <c r="J906" i="2"/>
  <c r="BH906" i="2" s="1"/>
  <c r="BK904" i="2"/>
  <c r="BJ904" i="2"/>
  <c r="BI904" i="2"/>
  <c r="BG904" i="2"/>
  <c r="V904" i="2"/>
  <c r="R904" i="2"/>
  <c r="P904" i="2"/>
  <c r="BM904" i="2"/>
  <c r="J904" i="2"/>
  <c r="BH904" i="2" s="1"/>
  <c r="BK901" i="2"/>
  <c r="BJ901" i="2"/>
  <c r="BI901" i="2"/>
  <c r="BG901" i="2"/>
  <c r="V901" i="2"/>
  <c r="R901" i="2"/>
  <c r="P901" i="2"/>
  <c r="BM901" i="2"/>
  <c r="J901" i="2"/>
  <c r="BH901" i="2" s="1"/>
  <c r="BK899" i="2"/>
  <c r="BJ899" i="2"/>
  <c r="BI899" i="2"/>
  <c r="BG899" i="2"/>
  <c r="V899" i="2"/>
  <c r="R899" i="2"/>
  <c r="P899" i="2"/>
  <c r="BM899" i="2"/>
  <c r="J899" i="2"/>
  <c r="BH899" i="2" s="1"/>
  <c r="BK896" i="2"/>
  <c r="BJ896" i="2"/>
  <c r="BI896" i="2"/>
  <c r="BG896" i="2"/>
  <c r="V896" i="2"/>
  <c r="R896" i="2"/>
  <c r="P896" i="2"/>
  <c r="BM896" i="2"/>
  <c r="J896" i="2"/>
  <c r="BK894" i="2"/>
  <c r="BJ894" i="2"/>
  <c r="BI894" i="2"/>
  <c r="BG894" i="2"/>
  <c r="V894" i="2"/>
  <c r="R894" i="2"/>
  <c r="P894" i="2"/>
  <c r="BM894" i="2"/>
  <c r="J894" i="2"/>
  <c r="BH894" i="2" s="1"/>
  <c r="BK887" i="2"/>
  <c r="BJ887" i="2"/>
  <c r="BI887" i="2"/>
  <c r="BG887" i="2"/>
  <c r="V887" i="2"/>
  <c r="R887" i="2"/>
  <c r="P887" i="2"/>
  <c r="BM887" i="2"/>
  <c r="J887" i="2"/>
  <c r="BH887" i="2" s="1"/>
  <c r="BK884" i="2"/>
  <c r="BJ884" i="2"/>
  <c r="BI884" i="2"/>
  <c r="BG884" i="2"/>
  <c r="V884" i="2"/>
  <c r="R884" i="2"/>
  <c r="P884" i="2"/>
  <c r="BM884" i="2"/>
  <c r="J884" i="2"/>
  <c r="BH884" i="2" s="1"/>
  <c r="BK881" i="2"/>
  <c r="BJ881" i="2"/>
  <c r="BI881" i="2"/>
  <c r="BG881" i="2"/>
  <c r="V881" i="2"/>
  <c r="R881" i="2"/>
  <c r="P881" i="2"/>
  <c r="BM881" i="2"/>
  <c r="J881" i="2"/>
  <c r="BH881" i="2" s="1"/>
  <c r="BK878" i="2"/>
  <c r="BJ878" i="2"/>
  <c r="BI878" i="2"/>
  <c r="BG878" i="2"/>
  <c r="V878" i="2"/>
  <c r="R878" i="2"/>
  <c r="P878" i="2"/>
  <c r="BM878" i="2"/>
  <c r="J878" i="2"/>
  <c r="BH878" i="2" s="1"/>
  <c r="BK875" i="2"/>
  <c r="BJ875" i="2"/>
  <c r="BI875" i="2"/>
  <c r="BG875" i="2"/>
  <c r="V875" i="2"/>
  <c r="R875" i="2"/>
  <c r="P875" i="2"/>
  <c r="BM875" i="2"/>
  <c r="J875" i="2"/>
  <c r="BH875" i="2" s="1"/>
  <c r="BK872" i="2"/>
  <c r="BJ872" i="2"/>
  <c r="BI872" i="2"/>
  <c r="BG872" i="2"/>
  <c r="V872" i="2"/>
  <c r="R872" i="2"/>
  <c r="P872" i="2"/>
  <c r="BM872" i="2"/>
  <c r="J872" i="2"/>
  <c r="BH872" i="2" s="1"/>
  <c r="BK869" i="2"/>
  <c r="BJ869" i="2"/>
  <c r="BI869" i="2"/>
  <c r="BG869" i="2"/>
  <c r="V869" i="2"/>
  <c r="R869" i="2"/>
  <c r="P869" i="2"/>
  <c r="BM869" i="2"/>
  <c r="J869" i="2"/>
  <c r="BH869" i="2" s="1"/>
  <c r="BK866" i="2"/>
  <c r="BJ866" i="2"/>
  <c r="BI866" i="2"/>
  <c r="BG866" i="2"/>
  <c r="V866" i="2"/>
  <c r="R866" i="2"/>
  <c r="P866" i="2"/>
  <c r="BM866" i="2"/>
  <c r="J866" i="2"/>
  <c r="BH866" i="2" s="1"/>
  <c r="BK860" i="2"/>
  <c r="BJ860" i="2"/>
  <c r="BI860" i="2"/>
  <c r="BG860" i="2"/>
  <c r="V860" i="2"/>
  <c r="R860" i="2"/>
  <c r="P860" i="2"/>
  <c r="BM860" i="2"/>
  <c r="J860" i="2"/>
  <c r="BH860" i="2" s="1"/>
  <c r="BK857" i="2"/>
  <c r="BJ857" i="2"/>
  <c r="BI857" i="2"/>
  <c r="BG857" i="2"/>
  <c r="V857" i="2"/>
  <c r="R857" i="2"/>
  <c r="P857" i="2"/>
  <c r="BM857" i="2"/>
  <c r="J857" i="2"/>
  <c r="BH857" i="2" s="1"/>
  <c r="BK851" i="2"/>
  <c r="BJ851" i="2"/>
  <c r="BI851" i="2"/>
  <c r="BG851" i="2"/>
  <c r="V851" i="2"/>
  <c r="R851" i="2"/>
  <c r="P851" i="2"/>
  <c r="BM851" i="2"/>
  <c r="J851" i="2"/>
  <c r="BH851" i="2" s="1"/>
  <c r="BK848" i="2"/>
  <c r="BJ848" i="2"/>
  <c r="BI848" i="2"/>
  <c r="BG848" i="2"/>
  <c r="V848" i="2"/>
  <c r="R848" i="2"/>
  <c r="P848" i="2"/>
  <c r="BM848" i="2"/>
  <c r="J848" i="2"/>
  <c r="BH848" i="2" s="1"/>
  <c r="BK842" i="2"/>
  <c r="BJ842" i="2"/>
  <c r="BI842" i="2"/>
  <c r="BG842" i="2"/>
  <c r="V842" i="2"/>
  <c r="R842" i="2"/>
  <c r="P842" i="2"/>
  <c r="BM842" i="2"/>
  <c r="J842" i="2"/>
  <c r="BH842" i="2" s="1"/>
  <c r="BK839" i="2"/>
  <c r="BJ839" i="2"/>
  <c r="BI839" i="2"/>
  <c r="BG839" i="2"/>
  <c r="V839" i="2"/>
  <c r="R839" i="2"/>
  <c r="P839" i="2"/>
  <c r="BM839" i="2"/>
  <c r="J839" i="2"/>
  <c r="BH839" i="2" s="1"/>
  <c r="BK833" i="2"/>
  <c r="BJ833" i="2"/>
  <c r="BI833" i="2"/>
  <c r="BG833" i="2"/>
  <c r="V833" i="2"/>
  <c r="R833" i="2"/>
  <c r="P833" i="2"/>
  <c r="BM833" i="2"/>
  <c r="J833" i="2"/>
  <c r="BH833" i="2" s="1"/>
  <c r="BK830" i="2"/>
  <c r="BJ830" i="2"/>
  <c r="BI830" i="2"/>
  <c r="BG830" i="2"/>
  <c r="V830" i="2"/>
  <c r="R830" i="2"/>
  <c r="P830" i="2"/>
  <c r="BM830" i="2"/>
  <c r="J830" i="2"/>
  <c r="BH830" i="2" s="1"/>
  <c r="BK827" i="2"/>
  <c r="BJ827" i="2"/>
  <c r="BI827" i="2"/>
  <c r="BG827" i="2"/>
  <c r="V827" i="2"/>
  <c r="R827" i="2"/>
  <c r="P827" i="2"/>
  <c r="BM827" i="2"/>
  <c r="J827" i="2"/>
  <c r="BH827" i="2" s="1"/>
  <c r="BK824" i="2"/>
  <c r="BJ824" i="2"/>
  <c r="BI824" i="2"/>
  <c r="BG824" i="2"/>
  <c r="V824" i="2"/>
  <c r="R824" i="2"/>
  <c r="P824" i="2"/>
  <c r="BM824" i="2"/>
  <c r="J824" i="2"/>
  <c r="BH824" i="2" s="1"/>
  <c r="BK821" i="2"/>
  <c r="BJ821" i="2"/>
  <c r="BI821" i="2"/>
  <c r="BG821" i="2"/>
  <c r="V821" i="2"/>
  <c r="R821" i="2"/>
  <c r="P821" i="2"/>
  <c r="BM821" i="2"/>
  <c r="J821" i="2"/>
  <c r="BK819" i="2"/>
  <c r="BJ819" i="2"/>
  <c r="BI819" i="2"/>
  <c r="BG819" i="2"/>
  <c r="V819" i="2"/>
  <c r="R819" i="2"/>
  <c r="P819" i="2"/>
  <c r="BM819" i="2"/>
  <c r="J819" i="2"/>
  <c r="BH819" i="2" s="1"/>
  <c r="BK817" i="2"/>
  <c r="BJ817" i="2"/>
  <c r="BI817" i="2"/>
  <c r="BG817" i="2"/>
  <c r="V817" i="2"/>
  <c r="R817" i="2"/>
  <c r="P817" i="2"/>
  <c r="BM817" i="2"/>
  <c r="J817" i="2"/>
  <c r="BH817" i="2" s="1"/>
  <c r="BK814" i="2"/>
  <c r="BJ814" i="2"/>
  <c r="BI814" i="2"/>
  <c r="BG814" i="2"/>
  <c r="V814" i="2"/>
  <c r="R814" i="2"/>
  <c r="P814" i="2"/>
  <c r="BM814" i="2"/>
  <c r="J814" i="2"/>
  <c r="BH814" i="2" s="1"/>
  <c r="BK812" i="2"/>
  <c r="BJ812" i="2"/>
  <c r="BI812" i="2"/>
  <c r="BG812" i="2"/>
  <c r="V812" i="2"/>
  <c r="R812" i="2"/>
  <c r="P812" i="2"/>
  <c r="BM812" i="2"/>
  <c r="J812" i="2"/>
  <c r="BH812" i="2" s="1"/>
  <c r="BK810" i="2"/>
  <c r="BJ810" i="2"/>
  <c r="BI810" i="2"/>
  <c r="BG810" i="2"/>
  <c r="V810" i="2"/>
  <c r="R810" i="2"/>
  <c r="P810" i="2"/>
  <c r="BM810" i="2"/>
  <c r="J810" i="2"/>
  <c r="BH810" i="2" s="1"/>
  <c r="BK807" i="2"/>
  <c r="BJ807" i="2"/>
  <c r="BI807" i="2"/>
  <c r="BG807" i="2"/>
  <c r="V807" i="2"/>
  <c r="R807" i="2"/>
  <c r="P807" i="2"/>
  <c r="BM807" i="2"/>
  <c r="J807" i="2"/>
  <c r="BH807" i="2" s="1"/>
  <c r="BK804" i="2"/>
  <c r="BJ804" i="2"/>
  <c r="BI804" i="2"/>
  <c r="BG804" i="2"/>
  <c r="V804" i="2"/>
  <c r="R804" i="2"/>
  <c r="P804" i="2"/>
  <c r="BM804" i="2"/>
  <c r="J804" i="2"/>
  <c r="BH804" i="2" s="1"/>
  <c r="BK802" i="2"/>
  <c r="BJ802" i="2"/>
  <c r="BI802" i="2"/>
  <c r="BG802" i="2"/>
  <c r="V802" i="2"/>
  <c r="R802" i="2"/>
  <c r="P802" i="2"/>
  <c r="BM802" i="2"/>
  <c r="J802" i="2"/>
  <c r="BH802" i="2" s="1"/>
  <c r="BK800" i="2"/>
  <c r="BJ800" i="2"/>
  <c r="BI800" i="2"/>
  <c r="BG800" i="2"/>
  <c r="V800" i="2"/>
  <c r="R800" i="2"/>
  <c r="P800" i="2"/>
  <c r="BM800" i="2"/>
  <c r="J800" i="2"/>
  <c r="BH800" i="2" s="1"/>
  <c r="BK798" i="2"/>
  <c r="BJ798" i="2"/>
  <c r="BI798" i="2"/>
  <c r="BG798" i="2"/>
  <c r="V798" i="2"/>
  <c r="R798" i="2"/>
  <c r="P798" i="2"/>
  <c r="BM798" i="2"/>
  <c r="J798" i="2"/>
  <c r="BH798" i="2" s="1"/>
  <c r="BK795" i="2"/>
  <c r="BJ795" i="2"/>
  <c r="BI795" i="2"/>
  <c r="BG795" i="2"/>
  <c r="V795" i="2"/>
  <c r="R795" i="2"/>
  <c r="P795" i="2"/>
  <c r="BM795" i="2"/>
  <c r="J795" i="2"/>
  <c r="BH795" i="2" s="1"/>
  <c r="BK769" i="2"/>
  <c r="BJ769" i="2"/>
  <c r="BI769" i="2"/>
  <c r="BG769" i="2"/>
  <c r="V769" i="2"/>
  <c r="R769" i="2"/>
  <c r="P769" i="2"/>
  <c r="BM769" i="2"/>
  <c r="J769" i="2"/>
  <c r="BH769" i="2" s="1"/>
  <c r="BK757" i="2"/>
  <c r="BJ757" i="2"/>
  <c r="BI757" i="2"/>
  <c r="BG757" i="2"/>
  <c r="V757" i="2"/>
  <c r="R757" i="2"/>
  <c r="P757" i="2"/>
  <c r="BM757" i="2"/>
  <c r="J757" i="2"/>
  <c r="BH757" i="2" s="1"/>
  <c r="BK753" i="2"/>
  <c r="BJ753" i="2"/>
  <c r="BI753" i="2"/>
  <c r="BG753" i="2"/>
  <c r="V753" i="2"/>
  <c r="R753" i="2"/>
  <c r="P753" i="2"/>
  <c r="BM753" i="2"/>
  <c r="J753" i="2"/>
  <c r="BH753" i="2" s="1"/>
  <c r="BK749" i="2"/>
  <c r="BJ749" i="2"/>
  <c r="BI749" i="2"/>
  <c r="BG749" i="2"/>
  <c r="V749" i="2"/>
  <c r="R749" i="2"/>
  <c r="P749" i="2"/>
  <c r="BM749" i="2"/>
  <c r="J749" i="2"/>
  <c r="BH749" i="2" s="1"/>
  <c r="BK737" i="2"/>
  <c r="BJ737" i="2"/>
  <c r="BI737" i="2"/>
  <c r="BG737" i="2"/>
  <c r="V737" i="2"/>
  <c r="R737" i="2"/>
  <c r="P737" i="2"/>
  <c r="BM737" i="2"/>
  <c r="J737" i="2"/>
  <c r="BH737" i="2" s="1"/>
  <c r="BK725" i="2"/>
  <c r="BJ725" i="2"/>
  <c r="BI725" i="2"/>
  <c r="BG725" i="2"/>
  <c r="V725" i="2"/>
  <c r="R725" i="2"/>
  <c r="P725" i="2"/>
  <c r="BM725" i="2"/>
  <c r="J725" i="2"/>
  <c r="BH725" i="2" s="1"/>
  <c r="BK721" i="2"/>
  <c r="BJ721" i="2"/>
  <c r="BI721" i="2"/>
  <c r="BG721" i="2"/>
  <c r="V721" i="2"/>
  <c r="P721" i="2"/>
  <c r="BM721" i="2"/>
  <c r="J721" i="2"/>
  <c r="BH721" i="2" s="1"/>
  <c r="BK711" i="2"/>
  <c r="BJ711" i="2"/>
  <c r="BI711" i="2"/>
  <c r="BG711" i="2"/>
  <c r="V711" i="2"/>
  <c r="R711" i="2"/>
  <c r="P711" i="2"/>
  <c r="BM711" i="2"/>
  <c r="J711" i="2"/>
  <c r="BH711" i="2" s="1"/>
  <c r="BK709" i="2"/>
  <c r="BJ709" i="2"/>
  <c r="BI709" i="2"/>
  <c r="BG709" i="2"/>
  <c r="V709" i="2"/>
  <c r="R709" i="2"/>
  <c r="P709" i="2"/>
  <c r="BM709" i="2"/>
  <c r="J709" i="2"/>
  <c r="BH709" i="2" s="1"/>
  <c r="BK706" i="2"/>
  <c r="BJ706" i="2"/>
  <c r="BI706" i="2"/>
  <c r="BG706" i="2"/>
  <c r="V706" i="2"/>
  <c r="R706" i="2"/>
  <c r="P706" i="2"/>
  <c r="BM706" i="2"/>
  <c r="J706" i="2"/>
  <c r="BH706" i="2" s="1"/>
  <c r="BK703" i="2"/>
  <c r="BJ703" i="2"/>
  <c r="BI703" i="2"/>
  <c r="BG703" i="2"/>
  <c r="V703" i="2"/>
  <c r="R703" i="2"/>
  <c r="P703" i="2"/>
  <c r="BM703" i="2"/>
  <c r="J703" i="2"/>
  <c r="BH703" i="2" s="1"/>
  <c r="BK697" i="2"/>
  <c r="BJ697" i="2"/>
  <c r="BI697" i="2"/>
  <c r="BG697" i="2"/>
  <c r="V697" i="2"/>
  <c r="R697" i="2"/>
  <c r="P697" i="2"/>
  <c r="BM697" i="2"/>
  <c r="J697" i="2"/>
  <c r="BH697" i="2" s="1"/>
  <c r="BK688" i="2"/>
  <c r="BJ688" i="2"/>
  <c r="BI688" i="2"/>
  <c r="BG688" i="2"/>
  <c r="V688" i="2"/>
  <c r="R688" i="2"/>
  <c r="P688" i="2"/>
  <c r="BM688" i="2"/>
  <c r="J688" i="2"/>
  <c r="BH688" i="2" s="1"/>
  <c r="BK673" i="2"/>
  <c r="BJ673" i="2"/>
  <c r="BI673" i="2"/>
  <c r="BG673" i="2"/>
  <c r="V673" i="2"/>
  <c r="R673" i="2"/>
  <c r="P673" i="2"/>
  <c r="BM673" i="2"/>
  <c r="J673" i="2"/>
  <c r="BH673" i="2" s="1"/>
  <c r="BK664" i="2"/>
  <c r="BJ664" i="2"/>
  <c r="BI664" i="2"/>
  <c r="BG664" i="2"/>
  <c r="V664" i="2"/>
  <c r="R664" i="2"/>
  <c r="P664" i="2"/>
  <c r="BM664" i="2"/>
  <c r="J664" i="2"/>
  <c r="BH664" i="2" s="1"/>
  <c r="BK661" i="2"/>
  <c r="BJ661" i="2"/>
  <c r="BI661" i="2"/>
  <c r="BG661" i="2"/>
  <c r="V661" i="2"/>
  <c r="R661" i="2"/>
  <c r="P661" i="2"/>
  <c r="BM661" i="2"/>
  <c r="J661" i="2"/>
  <c r="BH661" i="2" s="1"/>
  <c r="BK658" i="2"/>
  <c r="BJ658" i="2"/>
  <c r="BI658" i="2"/>
  <c r="BG658" i="2"/>
  <c r="V658" i="2"/>
  <c r="R658" i="2"/>
  <c r="P658" i="2"/>
  <c r="BM658" i="2"/>
  <c r="J658" i="2"/>
  <c r="BH658" i="2" s="1"/>
  <c r="BK652" i="2"/>
  <c r="BJ652" i="2"/>
  <c r="BI652" i="2"/>
  <c r="BG652" i="2"/>
  <c r="V652" i="2"/>
  <c r="R652" i="2"/>
  <c r="P652" i="2"/>
  <c r="BM652" i="2"/>
  <c r="J652" i="2"/>
  <c r="BH652" i="2" s="1"/>
  <c r="BK643" i="2"/>
  <c r="BJ643" i="2"/>
  <c r="BI643" i="2"/>
  <c r="BG643" i="2"/>
  <c r="V643" i="2"/>
  <c r="R643" i="2"/>
  <c r="P643" i="2"/>
  <c r="BM643" i="2"/>
  <c r="J643" i="2"/>
  <c r="BH643" i="2" s="1"/>
  <c r="BK640" i="2"/>
  <c r="BJ640" i="2"/>
  <c r="BI640" i="2"/>
  <c r="BG640" i="2"/>
  <c r="V640" i="2"/>
  <c r="R640" i="2"/>
  <c r="P640" i="2"/>
  <c r="BM640" i="2"/>
  <c r="J640" i="2"/>
  <c r="BH640" i="2" s="1"/>
  <c r="BK637" i="2"/>
  <c r="BJ637" i="2"/>
  <c r="BI637" i="2"/>
  <c r="BG637" i="2"/>
  <c r="V637" i="2"/>
  <c r="R637" i="2"/>
  <c r="P637" i="2"/>
  <c r="BM637" i="2"/>
  <c r="J637" i="2"/>
  <c r="BH637" i="2" s="1"/>
  <c r="BK634" i="2"/>
  <c r="BJ634" i="2"/>
  <c r="BI634" i="2"/>
  <c r="BG634" i="2"/>
  <c r="V634" i="2"/>
  <c r="R634" i="2"/>
  <c r="P634" i="2"/>
  <c r="BM634" i="2"/>
  <c r="J634" i="2"/>
  <c r="BH634" i="2" s="1"/>
  <c r="BK628" i="2"/>
  <c r="BJ628" i="2"/>
  <c r="BI628" i="2"/>
  <c r="BG628" i="2"/>
  <c r="V628" i="2"/>
  <c r="R628" i="2"/>
  <c r="P628" i="2"/>
  <c r="BM628" i="2"/>
  <c r="J628" i="2"/>
  <c r="BH628" i="2" s="1"/>
  <c r="BK625" i="2"/>
  <c r="BJ625" i="2"/>
  <c r="BI625" i="2"/>
  <c r="BG625" i="2"/>
  <c r="V625" i="2"/>
  <c r="R625" i="2"/>
  <c r="P625" i="2"/>
  <c r="BM625" i="2"/>
  <c r="J625" i="2"/>
  <c r="BH625" i="2" s="1"/>
  <c r="BK622" i="2"/>
  <c r="BJ622" i="2"/>
  <c r="BI622" i="2"/>
  <c r="BG622" i="2"/>
  <c r="V622" i="2"/>
  <c r="R622" i="2"/>
  <c r="P622" i="2"/>
  <c r="BM622" i="2"/>
  <c r="J622" i="2"/>
  <c r="BH622" i="2" s="1"/>
  <c r="BK619" i="2"/>
  <c r="BJ619" i="2"/>
  <c r="BI619" i="2"/>
  <c r="BG619" i="2"/>
  <c r="V619" i="2"/>
  <c r="R619" i="2"/>
  <c r="P619" i="2"/>
  <c r="BM619" i="2"/>
  <c r="J619" i="2"/>
  <c r="BH619" i="2" s="1"/>
  <c r="BK610" i="2"/>
  <c r="BJ610" i="2"/>
  <c r="BI610" i="2"/>
  <c r="BG610" i="2"/>
  <c r="V610" i="2"/>
  <c r="R610" i="2"/>
  <c r="P610" i="2"/>
  <c r="BM610" i="2"/>
  <c r="J610" i="2"/>
  <c r="BH610" i="2" s="1"/>
  <c r="BK607" i="2"/>
  <c r="BJ607" i="2"/>
  <c r="BI607" i="2"/>
  <c r="BG607" i="2"/>
  <c r="V607" i="2"/>
  <c r="R607" i="2"/>
  <c r="P607" i="2"/>
  <c r="BM607" i="2"/>
  <c r="J607" i="2"/>
  <c r="BH607" i="2" s="1"/>
  <c r="BK604" i="2"/>
  <c r="BJ604" i="2"/>
  <c r="BI604" i="2"/>
  <c r="BG604" i="2"/>
  <c r="V604" i="2"/>
  <c r="R604" i="2"/>
  <c r="P604" i="2"/>
  <c r="BM604" i="2"/>
  <c r="J604" i="2"/>
  <c r="BH604" i="2" s="1"/>
  <c r="BK601" i="2"/>
  <c r="BJ601" i="2"/>
  <c r="BI601" i="2"/>
  <c r="BG601" i="2"/>
  <c r="V601" i="2"/>
  <c r="R601" i="2"/>
  <c r="P601" i="2"/>
  <c r="BM601" i="2"/>
  <c r="J601" i="2"/>
  <c r="BH601" i="2" s="1"/>
  <c r="BK598" i="2"/>
  <c r="BJ598" i="2"/>
  <c r="BI598" i="2"/>
  <c r="BG598" i="2"/>
  <c r="V598" i="2"/>
  <c r="R598" i="2"/>
  <c r="P598" i="2"/>
  <c r="BM598" i="2"/>
  <c r="J598" i="2"/>
  <c r="BH598" i="2" s="1"/>
  <c r="BK596" i="2"/>
  <c r="BJ596" i="2"/>
  <c r="BI596" i="2"/>
  <c r="BG596" i="2"/>
  <c r="V596" i="2"/>
  <c r="R596" i="2"/>
  <c r="P596" i="2"/>
  <c r="BM596" i="2"/>
  <c r="J596" i="2"/>
  <c r="BH596" i="2" s="1"/>
  <c r="BK593" i="2"/>
  <c r="BJ593" i="2"/>
  <c r="BI593" i="2"/>
  <c r="BG593" i="2"/>
  <c r="V593" i="2"/>
  <c r="R593" i="2"/>
  <c r="P593" i="2"/>
  <c r="BM593" i="2"/>
  <c r="J593" i="2"/>
  <c r="BH593" i="2" s="1"/>
  <c r="BK591" i="2"/>
  <c r="BJ591" i="2"/>
  <c r="BI591" i="2"/>
  <c r="BG591" i="2"/>
  <c r="V591" i="2"/>
  <c r="R591" i="2"/>
  <c r="P591" i="2"/>
  <c r="BM591" i="2"/>
  <c r="J591" i="2"/>
  <c r="BH591" i="2" s="1"/>
  <c r="BK580" i="2"/>
  <c r="BJ580" i="2"/>
  <c r="BI580" i="2"/>
  <c r="BG580" i="2"/>
  <c r="V580" i="2"/>
  <c r="R580" i="2"/>
  <c r="P580" i="2"/>
  <c r="BM580" i="2"/>
  <c r="J580" i="2"/>
  <c r="BH580" i="2" s="1"/>
  <c r="BK571" i="2"/>
  <c r="BJ571" i="2"/>
  <c r="BI571" i="2"/>
  <c r="BG571" i="2"/>
  <c r="R571" i="2"/>
  <c r="P571" i="2"/>
  <c r="BM571" i="2"/>
  <c r="BH571" i="2"/>
  <c r="BK556" i="2"/>
  <c r="BJ556" i="2"/>
  <c r="BI556" i="2"/>
  <c r="BG556" i="2"/>
  <c r="V556" i="2"/>
  <c r="R556" i="2"/>
  <c r="P556" i="2"/>
  <c r="BM556" i="2"/>
  <c r="J556" i="2"/>
  <c r="BH556" i="2" s="1"/>
  <c r="BK544" i="2"/>
  <c r="BJ544" i="2"/>
  <c r="BI544" i="2"/>
  <c r="BG544" i="2"/>
  <c r="V544" i="2"/>
  <c r="R544" i="2"/>
  <c r="P544" i="2"/>
  <c r="BM544" i="2"/>
  <c r="J544" i="2"/>
  <c r="BH544" i="2" s="1"/>
  <c r="BK538" i="2"/>
  <c r="BJ538" i="2"/>
  <c r="BI538" i="2"/>
  <c r="BG538" i="2"/>
  <c r="R538" i="2"/>
  <c r="P538" i="2"/>
  <c r="BM538" i="2"/>
  <c r="J538" i="2"/>
  <c r="BH538" i="2" s="1"/>
  <c r="BK529" i="2"/>
  <c r="BJ529" i="2"/>
  <c r="BI529" i="2"/>
  <c r="BG529" i="2"/>
  <c r="R529" i="2"/>
  <c r="P529" i="2"/>
  <c r="BM529" i="2"/>
  <c r="J529" i="2"/>
  <c r="BH529" i="2" s="1"/>
  <c r="BK527" i="2"/>
  <c r="BJ527" i="2"/>
  <c r="BI527" i="2"/>
  <c r="BG527" i="2"/>
  <c r="V527" i="2"/>
  <c r="R527" i="2"/>
  <c r="P527" i="2"/>
  <c r="BM527" i="2"/>
  <c r="J527" i="2"/>
  <c r="BH527" i="2" s="1"/>
  <c r="BK525" i="2"/>
  <c r="BJ525" i="2"/>
  <c r="BI525" i="2"/>
  <c r="BG525" i="2"/>
  <c r="V525" i="2"/>
  <c r="R525" i="2"/>
  <c r="P525" i="2"/>
  <c r="BM525" i="2"/>
  <c r="J525" i="2"/>
  <c r="BH525" i="2" s="1"/>
  <c r="BK523" i="2"/>
  <c r="BJ523" i="2"/>
  <c r="BI523" i="2"/>
  <c r="BG523" i="2"/>
  <c r="V523" i="2"/>
  <c r="R523" i="2"/>
  <c r="P523" i="2"/>
  <c r="BM523" i="2"/>
  <c r="J523" i="2"/>
  <c r="BH523" i="2" s="1"/>
  <c r="BK521" i="2"/>
  <c r="BJ521" i="2"/>
  <c r="BI521" i="2"/>
  <c r="BG521" i="2"/>
  <c r="V521" i="2"/>
  <c r="R521" i="2"/>
  <c r="P521" i="2"/>
  <c r="BM521" i="2"/>
  <c r="J521" i="2"/>
  <c r="BH521" i="2" s="1"/>
  <c r="BK519" i="2"/>
  <c r="BJ519" i="2"/>
  <c r="BI519" i="2"/>
  <c r="BG519" i="2"/>
  <c r="V519" i="2"/>
  <c r="R519" i="2"/>
  <c r="P519" i="2"/>
  <c r="BM519" i="2"/>
  <c r="J519" i="2"/>
  <c r="BH519" i="2" s="1"/>
  <c r="BK516" i="2"/>
  <c r="BJ516" i="2"/>
  <c r="BI516" i="2"/>
  <c r="BG516" i="2"/>
  <c r="V516" i="2"/>
  <c r="R516" i="2"/>
  <c r="P516" i="2"/>
  <c r="BM516" i="2"/>
  <c r="J516" i="2"/>
  <c r="BH516" i="2" s="1"/>
  <c r="BK514" i="2"/>
  <c r="BJ514" i="2"/>
  <c r="BI514" i="2"/>
  <c r="BG514" i="2"/>
  <c r="V514" i="2"/>
  <c r="R514" i="2"/>
  <c r="P514" i="2"/>
  <c r="BM514" i="2"/>
  <c r="J514" i="2"/>
  <c r="BH514" i="2" s="1"/>
  <c r="BK511" i="2"/>
  <c r="BJ511" i="2"/>
  <c r="BI511" i="2"/>
  <c r="BG511" i="2"/>
  <c r="V511" i="2"/>
  <c r="R511" i="2"/>
  <c r="P511" i="2"/>
  <c r="BM511" i="2"/>
  <c r="J511" i="2"/>
  <c r="BH511" i="2" s="1"/>
  <c r="BK509" i="2"/>
  <c r="BJ509" i="2"/>
  <c r="BI509" i="2"/>
  <c r="BG509" i="2"/>
  <c r="V509" i="2"/>
  <c r="R509" i="2"/>
  <c r="P509" i="2"/>
  <c r="BM509" i="2"/>
  <c r="J509" i="2"/>
  <c r="BH509" i="2" s="1"/>
  <c r="BK506" i="2"/>
  <c r="BJ506" i="2"/>
  <c r="BI506" i="2"/>
  <c r="BG506" i="2"/>
  <c r="V506" i="2"/>
  <c r="R506" i="2"/>
  <c r="P506" i="2"/>
  <c r="BM506" i="2"/>
  <c r="J506" i="2"/>
  <c r="BH506" i="2" s="1"/>
  <c r="BK500" i="2"/>
  <c r="BJ500" i="2"/>
  <c r="BI500" i="2"/>
  <c r="BG500" i="2"/>
  <c r="V500" i="2"/>
  <c r="R500" i="2"/>
  <c r="P500" i="2"/>
  <c r="BM500" i="2"/>
  <c r="J500" i="2"/>
  <c r="BH500" i="2" s="1"/>
  <c r="BK494" i="2"/>
  <c r="BJ494" i="2"/>
  <c r="BI494" i="2"/>
  <c r="BG494" i="2"/>
  <c r="V494" i="2"/>
  <c r="R494" i="2"/>
  <c r="P494" i="2"/>
  <c r="BM494" i="2"/>
  <c r="J494" i="2"/>
  <c r="BH494" i="2" s="1"/>
  <c r="BK488" i="2"/>
  <c r="BJ488" i="2"/>
  <c r="BI488" i="2"/>
  <c r="BG488" i="2"/>
  <c r="V488" i="2"/>
  <c r="R488" i="2"/>
  <c r="P488" i="2"/>
  <c r="BM488" i="2"/>
  <c r="J488" i="2"/>
  <c r="BH488" i="2" s="1"/>
  <c r="BK486" i="2"/>
  <c r="BJ486" i="2"/>
  <c r="BI486" i="2"/>
  <c r="BG486" i="2"/>
  <c r="V486" i="2"/>
  <c r="R486" i="2"/>
  <c r="P486" i="2"/>
  <c r="BM486" i="2"/>
  <c r="J486" i="2"/>
  <c r="BH486" i="2" s="1"/>
  <c r="BK484" i="2"/>
  <c r="BJ484" i="2"/>
  <c r="BI484" i="2"/>
  <c r="BG484" i="2"/>
  <c r="V484" i="2"/>
  <c r="R484" i="2"/>
  <c r="P484" i="2"/>
  <c r="BM484" i="2"/>
  <c r="J484" i="2"/>
  <c r="BH484" i="2" s="1"/>
  <c r="BK482" i="2"/>
  <c r="BJ482" i="2"/>
  <c r="BI482" i="2"/>
  <c r="BG482" i="2"/>
  <c r="V482" i="2"/>
  <c r="R482" i="2"/>
  <c r="P482" i="2"/>
  <c r="BM482" i="2"/>
  <c r="J482" i="2"/>
  <c r="BH482" i="2" s="1"/>
  <c r="BK480" i="2"/>
  <c r="BJ480" i="2"/>
  <c r="BI480" i="2"/>
  <c r="BG480" i="2"/>
  <c r="V480" i="2"/>
  <c r="R480" i="2"/>
  <c r="P480" i="2"/>
  <c r="BM480" i="2"/>
  <c r="J480" i="2"/>
  <c r="BH480" i="2" s="1"/>
  <c r="BK478" i="2"/>
  <c r="BJ478" i="2"/>
  <c r="BI478" i="2"/>
  <c r="BG478" i="2"/>
  <c r="V478" i="2"/>
  <c r="R478" i="2"/>
  <c r="P478" i="2"/>
  <c r="BM478" i="2"/>
  <c r="J478" i="2"/>
  <c r="BH478" i="2" s="1"/>
  <c r="BK476" i="2"/>
  <c r="BJ476" i="2"/>
  <c r="BI476" i="2"/>
  <c r="BG476" i="2"/>
  <c r="V476" i="2"/>
  <c r="R476" i="2"/>
  <c r="P476" i="2"/>
  <c r="BM476" i="2"/>
  <c r="J476" i="2"/>
  <c r="BH476" i="2" s="1"/>
  <c r="BK473" i="2"/>
  <c r="BJ473" i="2"/>
  <c r="BI473" i="2"/>
  <c r="BG473" i="2"/>
  <c r="V473" i="2"/>
  <c r="R473" i="2"/>
  <c r="P473" i="2"/>
  <c r="BM473" i="2"/>
  <c r="J473" i="2"/>
  <c r="BH473" i="2" s="1"/>
  <c r="BK469" i="2"/>
  <c r="BJ469" i="2"/>
  <c r="BI469" i="2"/>
  <c r="BG469" i="2"/>
  <c r="V469" i="2"/>
  <c r="R469" i="2"/>
  <c r="P469" i="2"/>
  <c r="BM469" i="2"/>
  <c r="J469" i="2"/>
  <c r="BH469" i="2" s="1"/>
  <c r="BK466" i="2"/>
  <c r="BJ466" i="2"/>
  <c r="BI466" i="2"/>
  <c r="BG466" i="2"/>
  <c r="V466" i="2"/>
  <c r="R466" i="2"/>
  <c r="P466" i="2"/>
  <c r="BM466" i="2"/>
  <c r="J466" i="2"/>
  <c r="BH466" i="2" s="1"/>
  <c r="BK462" i="2"/>
  <c r="BJ462" i="2"/>
  <c r="BI462" i="2"/>
  <c r="BG462" i="2"/>
  <c r="V462" i="2"/>
  <c r="R462" i="2"/>
  <c r="P462" i="2"/>
  <c r="BM462" i="2"/>
  <c r="J462" i="2"/>
  <c r="BH462" i="2" s="1"/>
  <c r="BK460" i="2"/>
  <c r="BJ460" i="2"/>
  <c r="BI460" i="2"/>
  <c r="BG460" i="2"/>
  <c r="V460" i="2"/>
  <c r="R460" i="2"/>
  <c r="P460" i="2"/>
  <c r="BM460" i="2"/>
  <c r="J460" i="2"/>
  <c r="BH460" i="2" s="1"/>
  <c r="BK457" i="2"/>
  <c r="BJ457" i="2"/>
  <c r="BI457" i="2"/>
  <c r="BG457" i="2"/>
  <c r="V457" i="2"/>
  <c r="R457" i="2"/>
  <c r="P457" i="2"/>
  <c r="BM457" i="2"/>
  <c r="J457" i="2"/>
  <c r="BH457" i="2" s="1"/>
  <c r="BK451" i="2"/>
  <c r="BJ451" i="2"/>
  <c r="BI451" i="2"/>
  <c r="BG451" i="2"/>
  <c r="V451" i="2"/>
  <c r="R451" i="2"/>
  <c r="P451" i="2"/>
  <c r="BM451" i="2"/>
  <c r="J451" i="2"/>
  <c r="BH451" i="2" s="1"/>
  <c r="BK445" i="2"/>
  <c r="BJ445" i="2"/>
  <c r="BI445" i="2"/>
  <c r="BG445" i="2"/>
  <c r="V445" i="2"/>
  <c r="R445" i="2"/>
  <c r="P445" i="2"/>
  <c r="BM445" i="2"/>
  <c r="J445" i="2"/>
  <c r="BH445" i="2" s="1"/>
  <c r="BK442" i="2"/>
  <c r="BJ442" i="2"/>
  <c r="BI442" i="2"/>
  <c r="BG442" i="2"/>
  <c r="V442" i="2"/>
  <c r="R442" i="2"/>
  <c r="P442" i="2"/>
  <c r="BM442" i="2"/>
  <c r="J442" i="2"/>
  <c r="BH442" i="2" s="1"/>
  <c r="BK439" i="2"/>
  <c r="BJ439" i="2"/>
  <c r="BI439" i="2"/>
  <c r="BG439" i="2"/>
  <c r="V439" i="2"/>
  <c r="R439" i="2"/>
  <c r="P439" i="2"/>
  <c r="BM439" i="2"/>
  <c r="J439" i="2"/>
  <c r="BH439" i="2" s="1"/>
  <c r="BK436" i="2"/>
  <c r="BJ436" i="2"/>
  <c r="BI436" i="2"/>
  <c r="BG436" i="2"/>
  <c r="V436" i="2"/>
  <c r="R436" i="2"/>
  <c r="P436" i="2"/>
  <c r="BM436" i="2"/>
  <c r="J436" i="2"/>
  <c r="BH436" i="2" s="1"/>
  <c r="BK433" i="2"/>
  <c r="BJ433" i="2"/>
  <c r="BI433" i="2"/>
  <c r="BG433" i="2"/>
  <c r="V433" i="2"/>
  <c r="R433" i="2"/>
  <c r="P433" i="2"/>
  <c r="BM433" i="2"/>
  <c r="J433" i="2"/>
  <c r="BH433" i="2" s="1"/>
  <c r="BK430" i="2"/>
  <c r="BJ430" i="2"/>
  <c r="BI430" i="2"/>
  <c r="BG430" i="2"/>
  <c r="V430" i="2"/>
  <c r="R430" i="2"/>
  <c r="P430" i="2"/>
  <c r="BM430" i="2"/>
  <c r="J430" i="2"/>
  <c r="BH430" i="2" s="1"/>
  <c r="BK424" i="2"/>
  <c r="BJ424" i="2"/>
  <c r="BI424" i="2"/>
  <c r="BG424" i="2"/>
  <c r="V424" i="2"/>
  <c r="R424" i="2"/>
  <c r="P424" i="2"/>
  <c r="BM424" i="2"/>
  <c r="J424" i="2"/>
  <c r="BH424" i="2" s="1"/>
  <c r="BK421" i="2"/>
  <c r="BJ421" i="2"/>
  <c r="BI421" i="2"/>
  <c r="BG421" i="2"/>
  <c r="V421" i="2"/>
  <c r="R421" i="2"/>
  <c r="P421" i="2"/>
  <c r="BM421" i="2"/>
  <c r="J421" i="2"/>
  <c r="BH421" i="2" s="1"/>
  <c r="BK415" i="2"/>
  <c r="BJ415" i="2"/>
  <c r="BI415" i="2"/>
  <c r="BG415" i="2"/>
  <c r="V415" i="2"/>
  <c r="R415" i="2"/>
  <c r="P415" i="2"/>
  <c r="BM415" i="2"/>
  <c r="J415" i="2"/>
  <c r="BH415" i="2" s="1"/>
  <c r="BK412" i="2"/>
  <c r="BJ412" i="2"/>
  <c r="BI412" i="2"/>
  <c r="BG412" i="2"/>
  <c r="V412" i="2"/>
  <c r="R412" i="2"/>
  <c r="P412" i="2"/>
  <c r="BM412" i="2"/>
  <c r="J412" i="2"/>
  <c r="BH412" i="2" s="1"/>
  <c r="BK409" i="2"/>
  <c r="BJ409" i="2"/>
  <c r="BI409" i="2"/>
  <c r="BG409" i="2"/>
  <c r="V409" i="2"/>
  <c r="R409" i="2"/>
  <c r="P409" i="2"/>
  <c r="BM409" i="2"/>
  <c r="J409" i="2"/>
  <c r="BH409" i="2" s="1"/>
  <c r="BK405" i="2"/>
  <c r="BJ405" i="2"/>
  <c r="BI405" i="2"/>
  <c r="BG405" i="2"/>
  <c r="V405" i="2"/>
  <c r="R405" i="2"/>
  <c r="P405" i="2"/>
  <c r="BM405" i="2"/>
  <c r="J405" i="2"/>
  <c r="BH405" i="2" s="1"/>
  <c r="BK402" i="2"/>
  <c r="BJ402" i="2"/>
  <c r="BI402" i="2"/>
  <c r="BG402" i="2"/>
  <c r="V402" i="2"/>
  <c r="R402" i="2"/>
  <c r="P402" i="2"/>
  <c r="BM402" i="2"/>
  <c r="J402" i="2"/>
  <c r="BH402" i="2" s="1"/>
  <c r="BK400" i="2"/>
  <c r="BJ400" i="2"/>
  <c r="BI400" i="2"/>
  <c r="BG400" i="2"/>
  <c r="V400" i="2"/>
  <c r="R400" i="2"/>
  <c r="P400" i="2"/>
  <c r="BM400" i="2"/>
  <c r="J400" i="2"/>
  <c r="BH400" i="2" s="1"/>
  <c r="BK397" i="2"/>
  <c r="BJ397" i="2"/>
  <c r="BI397" i="2"/>
  <c r="BG397" i="2"/>
  <c r="V397" i="2"/>
  <c r="R397" i="2"/>
  <c r="P397" i="2"/>
  <c r="BM397" i="2"/>
  <c r="J397" i="2"/>
  <c r="BH397" i="2" s="1"/>
  <c r="BK395" i="2"/>
  <c r="BJ395" i="2"/>
  <c r="BI395" i="2"/>
  <c r="BG395" i="2"/>
  <c r="V395" i="2"/>
  <c r="R395" i="2"/>
  <c r="P395" i="2"/>
  <c r="BM395" i="2"/>
  <c r="J395" i="2"/>
  <c r="BH395" i="2" s="1"/>
  <c r="BK393" i="2"/>
  <c r="BJ393" i="2"/>
  <c r="BI393" i="2"/>
  <c r="BG393" i="2"/>
  <c r="V393" i="2"/>
  <c r="R393" i="2"/>
  <c r="P393" i="2"/>
  <c r="BM393" i="2"/>
  <c r="J393" i="2"/>
  <c r="BH393" i="2" s="1"/>
  <c r="BK390" i="2"/>
  <c r="BJ390" i="2"/>
  <c r="BI390" i="2"/>
  <c r="BG390" i="2"/>
  <c r="V390" i="2"/>
  <c r="R390" i="2"/>
  <c r="P390" i="2"/>
  <c r="BM390" i="2"/>
  <c r="J390" i="2"/>
  <c r="BH390" i="2" s="1"/>
  <c r="BK387" i="2"/>
  <c r="BJ387" i="2"/>
  <c r="BI387" i="2"/>
  <c r="BG387" i="2"/>
  <c r="V387" i="2"/>
  <c r="R387" i="2"/>
  <c r="P387" i="2"/>
  <c r="BM387" i="2"/>
  <c r="J387" i="2"/>
  <c r="BH387" i="2" s="1"/>
  <c r="BK383" i="2"/>
  <c r="BJ383" i="2"/>
  <c r="BI383" i="2"/>
  <c r="BG383" i="2"/>
  <c r="V383" i="2"/>
  <c r="R383" i="2"/>
  <c r="P383" i="2"/>
  <c r="BM383" i="2"/>
  <c r="J383" i="2"/>
  <c r="BH383" i="2" s="1"/>
  <c r="BK380" i="2"/>
  <c r="BJ380" i="2"/>
  <c r="BI380" i="2"/>
  <c r="BG380" i="2"/>
  <c r="V380" i="2"/>
  <c r="R380" i="2"/>
  <c r="P380" i="2"/>
  <c r="BM380" i="2"/>
  <c r="J380" i="2"/>
  <c r="BH380" i="2" s="1"/>
  <c r="BK377" i="2"/>
  <c r="BJ377" i="2"/>
  <c r="BI377" i="2"/>
  <c r="BG377" i="2"/>
  <c r="V377" i="2"/>
  <c r="R377" i="2"/>
  <c r="P377" i="2"/>
  <c r="BM377" i="2"/>
  <c r="J377" i="2"/>
  <c r="BH377" i="2" s="1"/>
  <c r="BK375" i="2"/>
  <c r="BJ375" i="2"/>
  <c r="BI375" i="2"/>
  <c r="BG375" i="2"/>
  <c r="V375" i="2"/>
  <c r="R375" i="2"/>
  <c r="P375" i="2"/>
  <c r="BM375" i="2"/>
  <c r="J375" i="2"/>
  <c r="BH375" i="2" s="1"/>
  <c r="BK373" i="2"/>
  <c r="BJ373" i="2"/>
  <c r="BI373" i="2"/>
  <c r="BG373" i="2"/>
  <c r="V373" i="2"/>
  <c r="R373" i="2"/>
  <c r="P373" i="2"/>
  <c r="BM373" i="2"/>
  <c r="J373" i="2"/>
  <c r="BH373" i="2" s="1"/>
  <c r="BK371" i="2"/>
  <c r="BJ371" i="2"/>
  <c r="BI371" i="2"/>
  <c r="BG371" i="2"/>
  <c r="V371" i="2"/>
  <c r="R371" i="2"/>
  <c r="P371" i="2"/>
  <c r="BM371" i="2"/>
  <c r="J371" i="2"/>
  <c r="BH371" i="2" s="1"/>
  <c r="BK369" i="2"/>
  <c r="BJ369" i="2"/>
  <c r="BI369" i="2"/>
  <c r="BG369" i="2"/>
  <c r="V369" i="2"/>
  <c r="R369" i="2"/>
  <c r="P369" i="2"/>
  <c r="BM369" i="2"/>
  <c r="J369" i="2"/>
  <c r="BH369" i="2" s="1"/>
  <c r="BK366" i="2"/>
  <c r="BJ366" i="2"/>
  <c r="BI366" i="2"/>
  <c r="BG366" i="2"/>
  <c r="V366" i="2"/>
  <c r="R366" i="2"/>
  <c r="P366" i="2"/>
  <c r="BM366" i="2"/>
  <c r="J366" i="2"/>
  <c r="BH366" i="2" s="1"/>
  <c r="BK363" i="2"/>
  <c r="BJ363" i="2"/>
  <c r="BI363" i="2"/>
  <c r="BG363" i="2"/>
  <c r="V363" i="2"/>
  <c r="R363" i="2"/>
  <c r="P363" i="2"/>
  <c r="BM363" i="2"/>
  <c r="J363" i="2"/>
  <c r="BH363" i="2" s="1"/>
  <c r="BK361" i="2"/>
  <c r="BJ361" i="2"/>
  <c r="BI361" i="2"/>
  <c r="BG361" i="2"/>
  <c r="V361" i="2"/>
  <c r="R361" i="2"/>
  <c r="P361" i="2"/>
  <c r="BM361" i="2"/>
  <c r="J361" i="2"/>
  <c r="BH361" i="2" s="1"/>
  <c r="BK358" i="2"/>
  <c r="BJ358" i="2"/>
  <c r="BI358" i="2"/>
  <c r="BG358" i="2"/>
  <c r="V358" i="2"/>
  <c r="R358" i="2"/>
  <c r="P358" i="2"/>
  <c r="BM358" i="2"/>
  <c r="J358" i="2"/>
  <c r="BH358" i="2" s="1"/>
  <c r="BK354" i="2"/>
  <c r="BJ354" i="2"/>
  <c r="BI354" i="2"/>
  <c r="BG354" i="2"/>
  <c r="V354" i="2"/>
  <c r="P354" i="2"/>
  <c r="BM354" i="2"/>
  <c r="J354" i="2"/>
  <c r="BH354" i="2" s="1"/>
  <c r="BK348" i="2"/>
  <c r="BJ348" i="2"/>
  <c r="BI348" i="2"/>
  <c r="BG348" i="2"/>
  <c r="V348" i="2"/>
  <c r="R348" i="2"/>
  <c r="P348" i="2"/>
  <c r="BM348" i="2"/>
  <c r="J348" i="2"/>
  <c r="BH348" i="2" s="1"/>
  <c r="BK345" i="2"/>
  <c r="BJ345" i="2"/>
  <c r="BI345" i="2"/>
  <c r="BG345" i="2"/>
  <c r="V345" i="2"/>
  <c r="R345" i="2"/>
  <c r="P345" i="2"/>
  <c r="BM345" i="2"/>
  <c r="J345" i="2"/>
  <c r="BH345" i="2" s="1"/>
  <c r="BK342" i="2"/>
  <c r="BJ342" i="2"/>
  <c r="BI342" i="2"/>
  <c r="BG342" i="2"/>
  <c r="V342" i="2"/>
  <c r="R342" i="2"/>
  <c r="P342" i="2"/>
  <c r="BM342" i="2"/>
  <c r="J342" i="2"/>
  <c r="BH342" i="2" s="1"/>
  <c r="BK340" i="2"/>
  <c r="BJ340" i="2"/>
  <c r="BI340" i="2"/>
  <c r="BG340" i="2"/>
  <c r="V340" i="2"/>
  <c r="R340" i="2"/>
  <c r="P340" i="2"/>
  <c r="BM340" i="2"/>
  <c r="J340" i="2"/>
  <c r="BH340" i="2" s="1"/>
  <c r="BK338" i="2"/>
  <c r="BJ338" i="2"/>
  <c r="BI338" i="2"/>
  <c r="BG338" i="2"/>
  <c r="V338" i="2"/>
  <c r="R338" i="2"/>
  <c r="P338" i="2"/>
  <c r="BM338" i="2"/>
  <c r="J338" i="2"/>
  <c r="BH338" i="2" s="1"/>
  <c r="BK336" i="2"/>
  <c r="BJ336" i="2"/>
  <c r="BI336" i="2"/>
  <c r="BG336" i="2"/>
  <c r="V336" i="2"/>
  <c r="R336" i="2"/>
  <c r="P336" i="2"/>
  <c r="BM336" i="2"/>
  <c r="J336" i="2"/>
  <c r="BH336" i="2" s="1"/>
  <c r="BK334" i="2"/>
  <c r="BJ334" i="2"/>
  <c r="BI334" i="2"/>
  <c r="BG334" i="2"/>
  <c r="V334" i="2"/>
  <c r="R334" i="2"/>
  <c r="P334" i="2"/>
  <c r="BM334" i="2"/>
  <c r="J334" i="2"/>
  <c r="BH334" i="2" s="1"/>
  <c r="BK313" i="2"/>
  <c r="BJ313" i="2"/>
  <c r="BI313" i="2"/>
  <c r="BG313" i="2"/>
  <c r="V313" i="2"/>
  <c r="R313" i="2"/>
  <c r="P313" i="2"/>
  <c r="BM313" i="2"/>
  <c r="J313" i="2"/>
  <c r="BH313" i="2" s="1"/>
  <c r="BK309" i="2"/>
  <c r="BJ309" i="2"/>
  <c r="BI309" i="2"/>
  <c r="BG309" i="2"/>
  <c r="V309" i="2"/>
  <c r="R309" i="2"/>
  <c r="P309" i="2"/>
  <c r="BM309" i="2"/>
  <c r="J309" i="2"/>
  <c r="BH309" i="2" s="1"/>
  <c r="BK303" i="2"/>
  <c r="BJ303" i="2"/>
  <c r="BI303" i="2"/>
  <c r="BG303" i="2"/>
  <c r="V303" i="2"/>
  <c r="R303" i="2"/>
  <c r="P303" i="2"/>
  <c r="BM303" i="2"/>
  <c r="J303" i="2"/>
  <c r="BH303" i="2" s="1"/>
  <c r="BK300" i="2"/>
  <c r="BJ300" i="2"/>
  <c r="BI300" i="2"/>
  <c r="BG300" i="2"/>
  <c r="V300" i="2"/>
  <c r="R300" i="2"/>
  <c r="P300" i="2"/>
  <c r="BM300" i="2"/>
  <c r="J300" i="2"/>
  <c r="BH300" i="2" s="1"/>
  <c r="BK285" i="2"/>
  <c r="BJ285" i="2"/>
  <c r="BI285" i="2"/>
  <c r="BG285" i="2"/>
  <c r="V285" i="2"/>
  <c r="R285" i="2"/>
  <c r="P285" i="2"/>
  <c r="BM285" i="2"/>
  <c r="J285" i="2"/>
  <c r="BH285" i="2" s="1"/>
  <c r="BK282" i="2"/>
  <c r="BJ282" i="2"/>
  <c r="BI282" i="2"/>
  <c r="BG282" i="2"/>
  <c r="V282" i="2"/>
  <c r="R282" i="2"/>
  <c r="P282" i="2"/>
  <c r="BM282" i="2"/>
  <c r="J282" i="2"/>
  <c r="BH282" i="2" s="1"/>
  <c r="BK279" i="2"/>
  <c r="BJ279" i="2"/>
  <c r="BI279" i="2"/>
  <c r="BG279" i="2"/>
  <c r="V279" i="2"/>
  <c r="R279" i="2"/>
  <c r="P279" i="2"/>
  <c r="BM279" i="2"/>
  <c r="J279" i="2"/>
  <c r="BH279" i="2" s="1"/>
  <c r="BK277" i="2"/>
  <c r="BJ277" i="2"/>
  <c r="BI277" i="2"/>
  <c r="BG277" i="2"/>
  <c r="V277" i="2"/>
  <c r="R277" i="2"/>
  <c r="P277" i="2"/>
  <c r="BM277" i="2"/>
  <c r="J277" i="2"/>
  <c r="BH277" i="2" s="1"/>
  <c r="BK275" i="2"/>
  <c r="BJ275" i="2"/>
  <c r="BI275" i="2"/>
  <c r="BG275" i="2"/>
  <c r="V275" i="2"/>
  <c r="R275" i="2"/>
  <c r="P275" i="2"/>
  <c r="BM275" i="2"/>
  <c r="J275" i="2"/>
  <c r="BH275" i="2" s="1"/>
  <c r="BK273" i="2"/>
  <c r="BJ273" i="2"/>
  <c r="BI273" i="2"/>
  <c r="BG273" i="2"/>
  <c r="V273" i="2"/>
  <c r="R273" i="2"/>
  <c r="P273" i="2"/>
  <c r="BM273" i="2"/>
  <c r="J273" i="2"/>
  <c r="BH273" i="2" s="1"/>
  <c r="BK270" i="2"/>
  <c r="BJ270" i="2"/>
  <c r="BI270" i="2"/>
  <c r="BG270" i="2"/>
  <c r="V270" i="2"/>
  <c r="R270" i="2"/>
  <c r="P270" i="2"/>
  <c r="BM270" i="2"/>
  <c r="J270" i="2"/>
  <c r="BH270" i="2" s="1"/>
  <c r="BK267" i="2"/>
  <c r="BJ267" i="2"/>
  <c r="BI267" i="2"/>
  <c r="BG267" i="2"/>
  <c r="V267" i="2"/>
  <c r="R267" i="2"/>
  <c r="P267" i="2"/>
  <c r="BM267" i="2"/>
  <c r="J267" i="2"/>
  <c r="BH267" i="2" s="1"/>
  <c r="BK265" i="2"/>
  <c r="BJ265" i="2"/>
  <c r="BI265" i="2"/>
  <c r="BG265" i="2"/>
  <c r="V265" i="2"/>
  <c r="R265" i="2"/>
  <c r="P265" i="2"/>
  <c r="BM265" i="2"/>
  <c r="J265" i="2"/>
  <c r="BH265" i="2" s="1"/>
  <c r="BK262" i="2"/>
  <c r="BJ262" i="2"/>
  <c r="BI262" i="2"/>
  <c r="BG262" i="2"/>
  <c r="R262" i="2"/>
  <c r="P262" i="2"/>
  <c r="BM262" i="2"/>
  <c r="J262" i="2"/>
  <c r="BH262" i="2" s="1"/>
  <c r="BK259" i="2"/>
  <c r="BJ259" i="2"/>
  <c r="BI259" i="2"/>
  <c r="BG259" i="2"/>
  <c r="V259" i="2"/>
  <c r="R259" i="2"/>
  <c r="P259" i="2"/>
  <c r="BM259" i="2"/>
  <c r="J259" i="2"/>
  <c r="BH259" i="2" s="1"/>
  <c r="BK256" i="2"/>
  <c r="BJ256" i="2"/>
  <c r="BI256" i="2"/>
  <c r="BG256" i="2"/>
  <c r="V256" i="2"/>
  <c r="R256" i="2"/>
  <c r="P256" i="2"/>
  <c r="BM256" i="2"/>
  <c r="J256" i="2"/>
  <c r="BH256" i="2" s="1"/>
  <c r="BK253" i="2"/>
  <c r="BJ253" i="2"/>
  <c r="BI253" i="2"/>
  <c r="BG253" i="2"/>
  <c r="V253" i="2"/>
  <c r="R253" i="2"/>
  <c r="P253" i="2"/>
  <c r="BM253" i="2"/>
  <c r="J253" i="2"/>
  <c r="BH253" i="2" s="1"/>
  <c r="BK247" i="2"/>
  <c r="BJ247" i="2"/>
  <c r="BI247" i="2"/>
  <c r="BG247" i="2"/>
  <c r="V247" i="2"/>
  <c r="R247" i="2"/>
  <c r="P247" i="2"/>
  <c r="BM247" i="2"/>
  <c r="J247" i="2"/>
  <c r="BH247" i="2" s="1"/>
  <c r="BK245" i="2"/>
  <c r="BJ245" i="2"/>
  <c r="BI245" i="2"/>
  <c r="BG245" i="2"/>
  <c r="V245" i="2"/>
  <c r="R245" i="2"/>
  <c r="P245" i="2"/>
  <c r="BM245" i="2"/>
  <c r="J245" i="2"/>
  <c r="BH245" i="2" s="1"/>
  <c r="BK242" i="2"/>
  <c r="BJ242" i="2"/>
  <c r="BI242" i="2"/>
  <c r="BG242" i="2"/>
  <c r="V242" i="2"/>
  <c r="R242" i="2"/>
  <c r="P242" i="2"/>
  <c r="BM242" i="2"/>
  <c r="J242" i="2"/>
  <c r="BH242" i="2" s="1"/>
  <c r="BK239" i="2"/>
  <c r="BJ239" i="2"/>
  <c r="BI239" i="2"/>
  <c r="BG239" i="2"/>
  <c r="V239" i="2"/>
  <c r="R239" i="2"/>
  <c r="P239" i="2"/>
  <c r="BM239" i="2"/>
  <c r="J239" i="2"/>
  <c r="BH239" i="2" s="1"/>
  <c r="BK236" i="2"/>
  <c r="BJ236" i="2"/>
  <c r="BI236" i="2"/>
  <c r="BG236" i="2"/>
  <c r="R236" i="2"/>
  <c r="P236" i="2"/>
  <c r="BM236" i="2"/>
  <c r="J236" i="2"/>
  <c r="BH236" i="2" s="1"/>
  <c r="BK229" i="2"/>
  <c r="BJ229" i="2"/>
  <c r="BI229" i="2"/>
  <c r="BG229" i="2"/>
  <c r="V229" i="2"/>
  <c r="R229" i="2"/>
  <c r="P229" i="2"/>
  <c r="BM229" i="2"/>
  <c r="J229" i="2"/>
  <c r="BH229" i="2" s="1"/>
  <c r="BK226" i="2"/>
  <c r="BJ226" i="2"/>
  <c r="BI226" i="2"/>
  <c r="BG226" i="2"/>
  <c r="V226" i="2"/>
  <c r="R226" i="2"/>
  <c r="P226" i="2"/>
  <c r="BM226" i="2"/>
  <c r="J226" i="2"/>
  <c r="BH226" i="2" s="1"/>
  <c r="BK223" i="2"/>
  <c r="BJ223" i="2"/>
  <c r="BI223" i="2"/>
  <c r="BG223" i="2"/>
  <c r="V223" i="2"/>
  <c r="R223" i="2"/>
  <c r="P223" i="2"/>
  <c r="BM223" i="2"/>
  <c r="J223" i="2"/>
  <c r="BH223" i="2" s="1"/>
  <c r="BK220" i="2"/>
  <c r="BJ220" i="2"/>
  <c r="BI220" i="2"/>
  <c r="BG220" i="2"/>
  <c r="V220" i="2"/>
  <c r="R220" i="2"/>
  <c r="P220" i="2"/>
  <c r="BM220" i="2"/>
  <c r="J220" i="2"/>
  <c r="BH220" i="2" s="1"/>
  <c r="BK217" i="2"/>
  <c r="BJ217" i="2"/>
  <c r="BI217" i="2"/>
  <c r="BG217" i="2"/>
  <c r="V217" i="2"/>
  <c r="R217" i="2"/>
  <c r="P217" i="2"/>
  <c r="BM217" i="2"/>
  <c r="J217" i="2"/>
  <c r="BH217" i="2" s="1"/>
  <c r="BK214" i="2"/>
  <c r="BJ214" i="2"/>
  <c r="BI214" i="2"/>
  <c r="BG214" i="2"/>
  <c r="V214" i="2"/>
  <c r="R214" i="2"/>
  <c r="P214" i="2"/>
  <c r="BM214" i="2"/>
  <c r="J214" i="2"/>
  <c r="BH214" i="2" s="1"/>
  <c r="BK211" i="2"/>
  <c r="BJ211" i="2"/>
  <c r="BI211" i="2"/>
  <c r="BG211" i="2"/>
  <c r="V211" i="2"/>
  <c r="R211" i="2"/>
  <c r="P211" i="2"/>
  <c r="BM211" i="2"/>
  <c r="J211" i="2"/>
  <c r="BH211" i="2" s="1"/>
  <c r="BK205" i="2"/>
  <c r="BJ205" i="2"/>
  <c r="BI205" i="2"/>
  <c r="BG205" i="2"/>
  <c r="V205" i="2"/>
  <c r="P205" i="2"/>
  <c r="BM205" i="2"/>
  <c r="J205" i="2"/>
  <c r="BH205" i="2" s="1"/>
  <c r="BK202" i="2"/>
  <c r="BJ202" i="2"/>
  <c r="BI202" i="2"/>
  <c r="BG202" i="2"/>
  <c r="V202" i="2"/>
  <c r="R202" i="2"/>
  <c r="P202" i="2"/>
  <c r="BM202" i="2"/>
  <c r="J202" i="2"/>
  <c r="BH202" i="2" s="1"/>
  <c r="BK199" i="2"/>
  <c r="BJ199" i="2"/>
  <c r="BI199" i="2"/>
  <c r="BG199" i="2"/>
  <c r="V199" i="2"/>
  <c r="R199" i="2"/>
  <c r="P199" i="2"/>
  <c r="BM199" i="2"/>
  <c r="J199" i="2"/>
  <c r="BH199" i="2" s="1"/>
  <c r="BK196" i="2"/>
  <c r="BJ196" i="2"/>
  <c r="BI196" i="2"/>
  <c r="BG196" i="2"/>
  <c r="V196" i="2"/>
  <c r="R196" i="2"/>
  <c r="P196" i="2"/>
  <c r="BM196" i="2"/>
  <c r="J196" i="2"/>
  <c r="BH196" i="2" s="1"/>
  <c r="BK193" i="2"/>
  <c r="BJ193" i="2"/>
  <c r="BI193" i="2"/>
  <c r="BG193" i="2"/>
  <c r="V193" i="2"/>
  <c r="R193" i="2"/>
  <c r="P193" i="2"/>
  <c r="BM193" i="2"/>
  <c r="J193" i="2"/>
  <c r="BH193" i="2" s="1"/>
  <c r="BK190" i="2"/>
  <c r="BJ190" i="2"/>
  <c r="BI190" i="2"/>
  <c r="BG190" i="2"/>
  <c r="V190" i="2"/>
  <c r="R190" i="2"/>
  <c r="P190" i="2"/>
  <c r="BM190" i="2"/>
  <c r="J190" i="2"/>
  <c r="BH190" i="2" s="1"/>
  <c r="BK187" i="2"/>
  <c r="BJ187" i="2"/>
  <c r="BI187" i="2"/>
  <c r="BG187" i="2"/>
  <c r="V187" i="2"/>
  <c r="R187" i="2"/>
  <c r="P187" i="2"/>
  <c r="BM187" i="2"/>
  <c r="J187" i="2"/>
  <c r="BH187" i="2" s="1"/>
  <c r="BK184" i="2"/>
  <c r="BJ184" i="2"/>
  <c r="BI184" i="2"/>
  <c r="BG184" i="2"/>
  <c r="V184" i="2"/>
  <c r="R184" i="2"/>
  <c r="P184" i="2"/>
  <c r="BM184" i="2"/>
  <c r="J184" i="2"/>
  <c r="BH184" i="2" s="1"/>
  <c r="BK181" i="2"/>
  <c r="BJ181" i="2"/>
  <c r="BI181" i="2"/>
  <c r="BG181" i="2"/>
  <c r="V181" i="2"/>
  <c r="R181" i="2"/>
  <c r="P181" i="2"/>
  <c r="BM181" i="2"/>
  <c r="J181" i="2"/>
  <c r="BH181" i="2" s="1"/>
  <c r="BK178" i="2"/>
  <c r="BJ178" i="2"/>
  <c r="BI178" i="2"/>
  <c r="BG178" i="2"/>
  <c r="V178" i="2"/>
  <c r="R178" i="2"/>
  <c r="P178" i="2"/>
  <c r="BM178" i="2"/>
  <c r="J178" i="2"/>
  <c r="BH178" i="2" s="1"/>
  <c r="BK175" i="2"/>
  <c r="BJ175" i="2"/>
  <c r="BI175" i="2"/>
  <c r="BG175" i="2"/>
  <c r="V175" i="2"/>
  <c r="R175" i="2"/>
  <c r="P175" i="2"/>
  <c r="BM175" i="2"/>
  <c r="J175" i="2"/>
  <c r="BH175" i="2" s="1"/>
  <c r="BK172" i="2"/>
  <c r="BJ172" i="2"/>
  <c r="BI172" i="2"/>
  <c r="BG172" i="2"/>
  <c r="V172" i="2"/>
  <c r="R172" i="2"/>
  <c r="P172" i="2"/>
  <c r="BM172" i="2"/>
  <c r="J172" i="2"/>
  <c r="BH172" i="2" s="1"/>
  <c r="BK169" i="2"/>
  <c r="BJ169" i="2"/>
  <c r="BI169" i="2"/>
  <c r="BG169" i="2"/>
  <c r="V169" i="2"/>
  <c r="R169" i="2"/>
  <c r="P169" i="2"/>
  <c r="BM169" i="2"/>
  <c r="J169" i="2"/>
  <c r="BH169" i="2" s="1"/>
  <c r="BK166" i="2"/>
  <c r="BJ166" i="2"/>
  <c r="BI166" i="2"/>
  <c r="BG166" i="2"/>
  <c r="V166" i="2"/>
  <c r="R166" i="2"/>
  <c r="P166" i="2"/>
  <c r="BM166" i="2"/>
  <c r="J166" i="2"/>
  <c r="BH166" i="2" s="1"/>
  <c r="BK163" i="2"/>
  <c r="BJ163" i="2"/>
  <c r="BI163" i="2"/>
  <c r="BG163" i="2"/>
  <c r="V163" i="2"/>
  <c r="R163" i="2"/>
  <c r="P163" i="2"/>
  <c r="BM163" i="2"/>
  <c r="J163" i="2"/>
  <c r="BH163" i="2" s="1"/>
  <c r="BK159" i="2"/>
  <c r="BJ159" i="2"/>
  <c r="BI159" i="2"/>
  <c r="BG159" i="2"/>
  <c r="V159" i="2"/>
  <c r="V158" i="2" s="1"/>
  <c r="R159" i="2"/>
  <c r="R158" i="2" s="1"/>
  <c r="P159" i="2"/>
  <c r="P158" i="2" s="1"/>
  <c r="BM159" i="2"/>
  <c r="BM158" i="2" s="1"/>
  <c r="J158" i="2" s="1"/>
  <c r="J66" i="2" s="1"/>
  <c r="J159" i="2"/>
  <c r="BH159" i="2" s="1"/>
  <c r="BK156" i="2"/>
  <c r="BJ156" i="2"/>
  <c r="BI156" i="2"/>
  <c r="BG156" i="2"/>
  <c r="V156" i="2"/>
  <c r="R156" i="2"/>
  <c r="P156" i="2"/>
  <c r="BM156" i="2"/>
  <c r="J156" i="2"/>
  <c r="BH156" i="2" s="1"/>
  <c r="BK154" i="2"/>
  <c r="BJ154" i="2"/>
  <c r="BI154" i="2"/>
  <c r="BG154" i="2"/>
  <c r="V154" i="2"/>
  <c r="R154" i="2"/>
  <c r="P154" i="2"/>
  <c r="BM154" i="2"/>
  <c r="J154" i="2"/>
  <c r="BH154" i="2" s="1"/>
  <c r="BK152" i="2"/>
  <c r="BJ152" i="2"/>
  <c r="BI152" i="2"/>
  <c r="BG152" i="2"/>
  <c r="V152" i="2"/>
  <c r="R152" i="2"/>
  <c r="P152" i="2"/>
  <c r="BM152" i="2"/>
  <c r="J152" i="2"/>
  <c r="BH152" i="2" s="1"/>
  <c r="BK150" i="2"/>
  <c r="BJ150" i="2"/>
  <c r="BI150" i="2"/>
  <c r="BG150" i="2"/>
  <c r="V150" i="2"/>
  <c r="R150" i="2"/>
  <c r="P150" i="2"/>
  <c r="BM150" i="2"/>
  <c r="J150" i="2"/>
  <c r="BH150" i="2" s="1"/>
  <c r="BK148" i="2"/>
  <c r="BJ148" i="2"/>
  <c r="BI148" i="2"/>
  <c r="BG148" i="2"/>
  <c r="V148" i="2"/>
  <c r="R148" i="2"/>
  <c r="P148" i="2"/>
  <c r="BM148" i="2"/>
  <c r="J148" i="2"/>
  <c r="BH148" i="2" s="1"/>
  <c r="BK146" i="2"/>
  <c r="BJ146" i="2"/>
  <c r="BI146" i="2"/>
  <c r="BG146" i="2"/>
  <c r="V146" i="2"/>
  <c r="R146" i="2"/>
  <c r="P146" i="2"/>
  <c r="BM146" i="2"/>
  <c r="J146" i="2"/>
  <c r="BH146" i="2" s="1"/>
  <c r="BK144" i="2"/>
  <c r="BJ144" i="2"/>
  <c r="BI144" i="2"/>
  <c r="BG144" i="2"/>
  <c r="V144" i="2"/>
  <c r="R144" i="2"/>
  <c r="P144" i="2"/>
  <c r="BM144" i="2"/>
  <c r="J144" i="2"/>
  <c r="BH144" i="2" s="1"/>
  <c r="BK142" i="2"/>
  <c r="BJ142" i="2"/>
  <c r="BI142" i="2"/>
  <c r="BG142" i="2"/>
  <c r="V142" i="2"/>
  <c r="R142" i="2"/>
  <c r="P142" i="2"/>
  <c r="BM142" i="2"/>
  <c r="J142" i="2"/>
  <c r="BH142" i="2" s="1"/>
  <c r="BK140" i="2"/>
  <c r="BJ140" i="2"/>
  <c r="BI140" i="2"/>
  <c r="BG140" i="2"/>
  <c r="V140" i="2"/>
  <c r="R140" i="2"/>
  <c r="P140" i="2"/>
  <c r="BM140" i="2"/>
  <c r="J140" i="2"/>
  <c r="BH140" i="2" s="1"/>
  <c r="BK138" i="2"/>
  <c r="BJ138" i="2"/>
  <c r="BI138" i="2"/>
  <c r="BG138" i="2"/>
  <c r="V138" i="2"/>
  <c r="R138" i="2"/>
  <c r="P138" i="2"/>
  <c r="BM138" i="2"/>
  <c r="J138" i="2"/>
  <c r="BH138" i="2" s="1"/>
  <c r="BK136" i="2"/>
  <c r="BJ136" i="2"/>
  <c r="BI136" i="2"/>
  <c r="BG136" i="2"/>
  <c r="V136" i="2"/>
  <c r="R136" i="2"/>
  <c r="P136" i="2"/>
  <c r="BM136" i="2"/>
  <c r="J136" i="2"/>
  <c r="BH136" i="2" s="1"/>
  <c r="BK134" i="2"/>
  <c r="BJ134" i="2"/>
  <c r="BI134" i="2"/>
  <c r="BG134" i="2"/>
  <c r="V134" i="2"/>
  <c r="R134" i="2"/>
  <c r="P134" i="2"/>
  <c r="BM134" i="2"/>
  <c r="J134" i="2"/>
  <c r="BH134" i="2" s="1"/>
  <c r="BK132" i="2"/>
  <c r="BJ132" i="2"/>
  <c r="BI132" i="2"/>
  <c r="BG132" i="2"/>
  <c r="V132" i="2"/>
  <c r="R132" i="2"/>
  <c r="P132" i="2"/>
  <c r="BM132" i="2"/>
  <c r="J132" i="2"/>
  <c r="BH132" i="2" s="1"/>
  <c r="BK129" i="2"/>
  <c r="BJ129" i="2"/>
  <c r="BI129" i="2"/>
  <c r="BG129" i="2"/>
  <c r="V129" i="2"/>
  <c r="R129" i="2"/>
  <c r="P129" i="2"/>
  <c r="BM129" i="2"/>
  <c r="J129" i="2"/>
  <c r="BH129" i="2" s="1"/>
  <c r="BK127" i="2"/>
  <c r="BJ127" i="2"/>
  <c r="BI127" i="2"/>
  <c r="BG127" i="2"/>
  <c r="V127" i="2"/>
  <c r="R127" i="2"/>
  <c r="P127" i="2"/>
  <c r="BM127" i="2"/>
  <c r="J127" i="2"/>
  <c r="BH127" i="2" s="1"/>
  <c r="BK124" i="2"/>
  <c r="BJ124" i="2"/>
  <c r="BI124" i="2"/>
  <c r="BG124" i="2"/>
  <c r="V124" i="2"/>
  <c r="R124" i="2"/>
  <c r="P124" i="2"/>
  <c r="BM124" i="2"/>
  <c r="J124" i="2"/>
  <c r="BH124" i="2" s="1"/>
  <c r="BK122" i="2"/>
  <c r="BJ122" i="2"/>
  <c r="BI122" i="2"/>
  <c r="BG122" i="2"/>
  <c r="V122" i="2"/>
  <c r="R122" i="2"/>
  <c r="P122" i="2"/>
  <c r="BM122" i="2"/>
  <c r="J122" i="2"/>
  <c r="BH122" i="2" s="1"/>
  <c r="BK119" i="2"/>
  <c r="BJ119" i="2"/>
  <c r="BI119" i="2"/>
  <c r="BG119" i="2"/>
  <c r="V119" i="2"/>
  <c r="R119" i="2"/>
  <c r="P119" i="2"/>
  <c r="BM119" i="2"/>
  <c r="J119" i="2"/>
  <c r="BH119" i="2" s="1"/>
  <c r="F110" i="2"/>
  <c r="E108" i="2"/>
  <c r="F56" i="2"/>
  <c r="E54" i="2"/>
  <c r="J26" i="2"/>
  <c r="E26" i="2"/>
  <c r="J113" i="2" s="1"/>
  <c r="J25" i="2"/>
  <c r="J23" i="2"/>
  <c r="E23" i="2"/>
  <c r="J58" i="2" s="1"/>
  <c r="J22" i="2"/>
  <c r="J20" i="2"/>
  <c r="E20" i="2"/>
  <c r="F113" i="2" s="1"/>
  <c r="J19" i="2"/>
  <c r="J17" i="2"/>
  <c r="E17" i="2"/>
  <c r="F58" i="2" s="1"/>
  <c r="J16" i="2"/>
  <c r="J14" i="2"/>
  <c r="J110" i="2" s="1"/>
  <c r="E7" i="2"/>
  <c r="E104" i="2" s="1"/>
  <c r="AS55" i="1"/>
  <c r="AS54" i="1" s="1"/>
  <c r="L50" i="1"/>
  <c r="AM50" i="1"/>
  <c r="AM49" i="1"/>
  <c r="L49" i="1"/>
  <c r="AM47" i="1"/>
  <c r="L47" i="1"/>
  <c r="L45" i="1"/>
  <c r="L44" i="1"/>
  <c r="H979" i="2" l="1"/>
  <c r="BH1540" i="2"/>
  <c r="H1558" i="2"/>
  <c r="BH1538" i="2"/>
  <c r="BH1374" i="2"/>
  <c r="H1416" i="2"/>
  <c r="BH896" i="2"/>
  <c r="BH821" i="2"/>
  <c r="H893" i="2"/>
  <c r="V162" i="2"/>
  <c r="R162" i="2"/>
  <c r="BM162" i="2"/>
  <c r="J162" i="2" s="1"/>
  <c r="J67" i="2" s="1"/>
  <c r="V118" i="2"/>
  <c r="R118" i="2"/>
  <c r="V235" i="2"/>
  <c r="P118" i="2"/>
  <c r="V1257" i="2"/>
  <c r="R1584" i="2"/>
  <c r="R261" i="2"/>
  <c r="P1257" i="2"/>
  <c r="R1659" i="2"/>
  <c r="P1435" i="2"/>
  <c r="V465" i="2"/>
  <c r="R813" i="2"/>
  <c r="P1451" i="2"/>
  <c r="R1650" i="2"/>
  <c r="BM1659" i="2"/>
  <c r="J1659" i="2" s="1"/>
  <c r="J93" i="2" s="1"/>
  <c r="R1682" i="2"/>
  <c r="P235" i="2"/>
  <c r="R724" i="2"/>
  <c r="V1607" i="2"/>
  <c r="BM465" i="2"/>
  <c r="J465" i="2" s="1"/>
  <c r="J71" i="2" s="1"/>
  <c r="R1451" i="2"/>
  <c r="P1607" i="2"/>
  <c r="BM813" i="2"/>
  <c r="J813" i="2" s="1"/>
  <c r="J75" i="2" s="1"/>
  <c r="R284" i="2"/>
  <c r="R465" i="2"/>
  <c r="R1417" i="2"/>
  <c r="R1435" i="2"/>
  <c r="V1451" i="2"/>
  <c r="P162" i="2"/>
  <c r="R235" i="2"/>
  <c r="V1026" i="2"/>
  <c r="P1026" i="2"/>
  <c r="BM1451" i="2"/>
  <c r="J1451" i="2" s="1"/>
  <c r="J85" i="2" s="1"/>
  <c r="R1026" i="2"/>
  <c r="R1257" i="2"/>
  <c r="V1342" i="2"/>
  <c r="R1455" i="2"/>
  <c r="R1607" i="2"/>
  <c r="BM118" i="2"/>
  <c r="P284" i="2"/>
  <c r="BM794" i="2"/>
  <c r="J794" i="2" s="1"/>
  <c r="J74" i="2" s="1"/>
  <c r="R981" i="2"/>
  <c r="R1559" i="2"/>
  <c r="P1641" i="2"/>
  <c r="R1342" i="2"/>
  <c r="V1584" i="2"/>
  <c r="R1641" i="2"/>
  <c r="BM235" i="2"/>
  <c r="J235" i="2" s="1"/>
  <c r="J68" i="2" s="1"/>
  <c r="BM724" i="2"/>
  <c r="J724" i="2" s="1"/>
  <c r="J72" i="2" s="1"/>
  <c r="V724" i="2"/>
  <c r="R794" i="2"/>
  <c r="V981" i="2"/>
  <c r="P981" i="2"/>
  <c r="J56" i="2"/>
  <c r="F112" i="2"/>
  <c r="E50" i="2"/>
  <c r="J112" i="2"/>
  <c r="BM1682" i="2"/>
  <c r="J1682" i="2" s="1"/>
  <c r="J94" i="2" s="1"/>
  <c r="BM981" i="2"/>
  <c r="J981" i="2" s="1"/>
  <c r="J78" i="2" s="1"/>
  <c r="BM1650" i="2"/>
  <c r="J1650" i="2" s="1"/>
  <c r="J92" i="2" s="1"/>
  <c r="BM1641" i="2"/>
  <c r="J1641" i="2" s="1"/>
  <c r="J91" i="2" s="1"/>
  <c r="BM1607" i="2"/>
  <c r="J1607" i="2" s="1"/>
  <c r="J90" i="2" s="1"/>
  <c r="BM1584" i="2"/>
  <c r="J1584" i="2" s="1"/>
  <c r="J89" i="2" s="1"/>
  <c r="BM1559" i="2"/>
  <c r="J1559" i="2" s="1"/>
  <c r="J88" i="2" s="1"/>
  <c r="BM1455" i="2"/>
  <c r="J1455" i="2" s="1"/>
  <c r="J86" i="2" s="1"/>
  <c r="BM1435" i="2"/>
  <c r="J1435" i="2" s="1"/>
  <c r="J84" i="2" s="1"/>
  <c r="V1417" i="2"/>
  <c r="BM1417" i="2"/>
  <c r="J1417" i="2" s="1"/>
  <c r="J83" i="2" s="1"/>
  <c r="BM1342" i="2"/>
  <c r="J1342" i="2" s="1"/>
  <c r="J81" i="2" s="1"/>
  <c r="BM1257" i="2"/>
  <c r="J1257" i="2" s="1"/>
  <c r="J80" i="2" s="1"/>
  <c r="F38" i="2"/>
  <c r="BC56" i="1" s="1"/>
  <c r="BC55" i="1" s="1"/>
  <c r="BC54" i="1" s="1"/>
  <c r="BM1026" i="2"/>
  <c r="J1026" i="2" s="1"/>
  <c r="J79" i="2" s="1"/>
  <c r="V813" i="2"/>
  <c r="BM284" i="2"/>
  <c r="J284" i="2" s="1"/>
  <c r="J70" i="2" s="1"/>
  <c r="BM261" i="2"/>
  <c r="J261" i="2" s="1"/>
  <c r="J69" i="2" s="1"/>
  <c r="F37" i="2"/>
  <c r="BB56" i="1" s="1"/>
  <c r="BB55" i="1" s="1"/>
  <c r="AX55" i="1" s="1"/>
  <c r="F39" i="2"/>
  <c r="BD56" i="1" s="1"/>
  <c r="BD55" i="1" s="1"/>
  <c r="BD54" i="1" s="1"/>
  <c r="W33" i="1" s="1"/>
  <c r="F35" i="2"/>
  <c r="AZ56" i="1" s="1"/>
  <c r="AZ55" i="1" s="1"/>
  <c r="AZ54" i="1" s="1"/>
  <c r="F59" i="2"/>
  <c r="J118" i="2"/>
  <c r="J65" i="2" s="1"/>
  <c r="J35" i="2"/>
  <c r="AV56" i="1" s="1"/>
  <c r="P465" i="2"/>
  <c r="P724" i="2"/>
  <c r="P794" i="2"/>
  <c r="V794" i="2"/>
  <c r="V261" i="2"/>
  <c r="J59" i="2"/>
  <c r="P261" i="2"/>
  <c r="V284" i="2"/>
  <c r="P813" i="2"/>
  <c r="V1455" i="2"/>
  <c r="V1559" i="2"/>
  <c r="P1584" i="2"/>
  <c r="V1650" i="2"/>
  <c r="V1659" i="2"/>
  <c r="P1659" i="2"/>
  <c r="V1682" i="2"/>
  <c r="P1342" i="2"/>
  <c r="P1417" i="2"/>
  <c r="P1650" i="2"/>
  <c r="P1682" i="2"/>
  <c r="V1435" i="2"/>
  <c r="P1455" i="2"/>
  <c r="P1559" i="2"/>
  <c r="V1641" i="2"/>
  <c r="BM1558" i="2" l="1"/>
  <c r="P1558" i="2"/>
  <c r="R1558" i="2"/>
  <c r="V1558" i="2"/>
  <c r="J1558" i="2"/>
  <c r="BH1558" i="2" s="1"/>
  <c r="BM1557" i="2"/>
  <c r="BM1537" i="2" s="1"/>
  <c r="J1537" i="2" s="1"/>
  <c r="J87" i="2" s="1"/>
  <c r="J1557" i="2"/>
  <c r="BH1557" i="2" s="1"/>
  <c r="P1557" i="2"/>
  <c r="P1537" i="2" s="1"/>
  <c r="R1557" i="2"/>
  <c r="V1557" i="2"/>
  <c r="P1416" i="2"/>
  <c r="P1359" i="2" s="1"/>
  <c r="R1416" i="2"/>
  <c r="R1359" i="2" s="1"/>
  <c r="V1416" i="2"/>
  <c r="V1359" i="2" s="1"/>
  <c r="J1416" i="2"/>
  <c r="BH1416" i="2" s="1"/>
  <c r="BM1416" i="2"/>
  <c r="BM1359" i="2" s="1"/>
  <c r="J1359" i="2" s="1"/>
  <c r="J82" i="2" s="1"/>
  <c r="V979" i="2"/>
  <c r="V895" i="2" s="1"/>
  <c r="R979" i="2"/>
  <c r="R895" i="2" s="1"/>
  <c r="BM979" i="2"/>
  <c r="BM895" i="2" s="1"/>
  <c r="J895" i="2" s="1"/>
  <c r="J77" i="2" s="1"/>
  <c r="J979" i="2"/>
  <c r="BH979" i="2" s="1"/>
  <c r="P979" i="2"/>
  <c r="P895" i="2" s="1"/>
  <c r="BM893" i="2"/>
  <c r="BM820" i="2" s="1"/>
  <c r="J820" i="2" s="1"/>
  <c r="J76" i="2" s="1"/>
  <c r="R893" i="2"/>
  <c r="R820" i="2" s="1"/>
  <c r="V893" i="2"/>
  <c r="V820" i="2" s="1"/>
  <c r="J893" i="2"/>
  <c r="BH893" i="2" s="1"/>
  <c r="P893" i="2"/>
  <c r="P820" i="2" s="1"/>
  <c r="BM117" i="2"/>
  <c r="J117" i="2" s="1"/>
  <c r="J64" i="2" s="1"/>
  <c r="P117" i="2"/>
  <c r="AY55" i="1"/>
  <c r="R117" i="2"/>
  <c r="BB54" i="1"/>
  <c r="AX54" i="1" s="1"/>
  <c r="V117" i="2"/>
  <c r="AV55" i="1"/>
  <c r="W32" i="1"/>
  <c r="AY54" i="1"/>
  <c r="AV54" i="1"/>
  <c r="W29" i="1"/>
  <c r="P793" i="2" l="1"/>
  <c r="R1537" i="2"/>
  <c r="R793" i="2" s="1"/>
  <c r="R116" i="2" s="1"/>
  <c r="V1537" i="2"/>
  <c r="V793" i="2" s="1"/>
  <c r="V116" i="2" s="1"/>
  <c r="BM793" i="2"/>
  <c r="J793" i="2" s="1"/>
  <c r="J73" i="2" s="1"/>
  <c r="F36" i="2"/>
  <c r="BA56" i="1" s="1"/>
  <c r="BA55" i="1" s="1"/>
  <c r="J36" i="2"/>
  <c r="AW56" i="1" s="1"/>
  <c r="AT56" i="1" s="1"/>
  <c r="P116" i="2"/>
  <c r="AU56" i="1" s="1"/>
  <c r="AU55" i="1" s="1"/>
  <c r="AU54" i="1" s="1"/>
  <c r="W31" i="1"/>
  <c r="AK29" i="1"/>
  <c r="BM116" i="2" l="1"/>
  <c r="J116" i="2" s="1"/>
  <c r="J63" i="2" s="1"/>
  <c r="BA54" i="1"/>
  <c r="AW55" i="1"/>
  <c r="AT55" i="1" s="1"/>
  <c r="J32" i="2" l="1"/>
  <c r="AG56" i="1" s="1"/>
  <c r="AG55" i="1" s="1"/>
  <c r="W30" i="1"/>
  <c r="AW54" i="1"/>
  <c r="AN56" i="1" l="1"/>
  <c r="J41" i="2"/>
  <c r="AK30" i="1"/>
  <c r="AT54" i="1"/>
  <c r="AG54" i="1"/>
  <c r="AN55" i="1"/>
  <c r="AK26" i="1" l="1"/>
  <c r="AK35" i="1" s="1"/>
  <c r="AN54" i="1"/>
</calcChain>
</file>

<file path=xl/sharedStrings.xml><?xml version="1.0" encoding="utf-8"?>
<sst xmlns="http://schemas.openxmlformats.org/spreadsheetml/2006/main" count="18088" uniqueCount="2625">
  <si>
    <t>Export Komplet</t>
  </si>
  <si>
    <t/>
  </si>
  <si>
    <t>2.0</t>
  </si>
  <si>
    <t>ZAMOK</t>
  </si>
  <si>
    <t>False</t>
  </si>
  <si>
    <t>{464e75b7-9347-4dca-aac2-cb4e38639cca}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</si>
  <si>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</si>
  <si>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</si>
  <si>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</si>
  <si>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</si>
  <si>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</si>
  <si>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</si>
  <si>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</si>
  <si>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</si>
  <si>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Soc-b-BN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</si>
  <si>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</si>
  <si>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</si>
  <si>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objektu sociálního bydlení, Vlašimská 897, Benešov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</si>
  <si>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</si>
  <si>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</si>
  <si>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</si>
  <si>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</si>
  <si>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</si>
  <si>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</si>
  <si>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</si>
  <si>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</si>
  <si>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</si>
  <si>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</si>
  <si>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</si>
  <si>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</si>
  <si>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</si>
  <si>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Soupis prací i rozpočet je zpracován dle vyhlášky č. 169/2016 resp. 405/2017.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</si>
  <si>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</si>
  <si>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</si>
  <si>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</si>
  <si>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</si>
  <si>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</si>
  <si>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</si>
  <si>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</si>
  <si>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</si>
  <si>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</si>
  <si>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</si>
  <si>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</si>
  <si>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</si>
  <si>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</si>
  <si>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</si>
  <si>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</si>
  <si>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</si>
  <si>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</si>
  <si>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</si>
  <si>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</si>
  <si>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</si>
  <si>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</si>
  <si>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</si>
  <si>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</si>
  <si>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</si>
  <si>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</si>
  <si>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</si>
  <si>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</si>
  <si>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</si>
  <si>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</si>
  <si>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</si>
  <si>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</si>
  <si>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</si>
  <si>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</si>
  <si>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</si>
  <si>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</si>
  <si>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</si>
  <si>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</si>
  <si>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</si>
  <si>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</si>
  <si>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Objekt sociálního bydlení</t>
  </si>
  <si>
    <t>STA</t>
  </si>
  <si>
    <t>1</t>
  </si>
  <si>
    <t>{be4a2901-5fcc-4422-93d7-cbd201d58d4f}</t>
  </si>
  <si>
    <t>/</t>
  </si>
  <si>
    <t>C 01</t>
  </si>
  <si>
    <t>Stavební úpravy</t>
  </si>
  <si>
    <t>Soupis</t>
  </si>
  <si>
    <t>2</t>
  </si>
  <si>
    <t>{4cf4ff4b-9608-48e3-8672-8c024319c7d3}</t>
  </si>
  <si>
    <t>KRYCÍ LIST SOUPISU PRACÍ</t>
  </si>
  <si>
    <t>Objekt:</t>
  </si>
  <si>
    <t>SO 01 - Objekt sociálního bydlení</t>
  </si>
  <si>
    <t>Soupis:</t>
  </si>
  <si>
    <t>C 01 - Stavební úpravy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</si>
  <si>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</si>
  <si>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</si>
  <si>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</si>
  <si>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</si>
  <si>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</si>
  <si>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</si>
  <si>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</si>
  <si>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</si>
  <si>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</si>
  <si>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</si>
  <si>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</si>
  <si>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</si>
  <si>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</si>
  <si>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99 - Přesun hmot a manipulace se sutí</t>
  </si>
  <si>
    <t>PSV - Práce a dodávky PSV</t>
  </si>
  <si>
    <t xml:space="preserve">    711 - Izolace proti vodě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</si>
  <si>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</si>
  <si>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</si>
  <si>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</si>
  <si>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</si>
  <si>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</si>
  <si>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</si>
  <si>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</si>
  <si>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</si>
  <si>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</si>
  <si>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</si>
  <si>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</si>
  <si>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</si>
  <si>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</si>
  <si>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</si>
  <si>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</si>
  <si>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</si>
  <si>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</si>
  <si>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</si>
  <si>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795 - Lokální vytápění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</si>
  <si>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</si>
  <si>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</si>
  <si>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</si>
  <si>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</si>
  <si>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</si>
  <si>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</si>
  <si>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</si>
  <si>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</si>
  <si>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</si>
  <si>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</si>
  <si>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</si>
  <si>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</si>
  <si>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</si>
  <si>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</si>
  <si>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</si>
  <si>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</si>
  <si>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</si>
  <si>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</si>
  <si>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</si>
  <si>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131301101</t>
  </si>
  <si>
    <t>Hloubení jam nezapažených v hornině tř. 4 objemu do 100 m3</t>
  </si>
  <si>
    <t>m3</t>
  </si>
  <si>
    <t>CS ÚRS 2018 01</t>
  </si>
  <si>
    <t>4</t>
  </si>
  <si>
    <t>-1587570646</t>
  </si>
  <si>
    <t>VV</t>
  </si>
  <si>
    <t>Půdorys, řez</t>
  </si>
  <si>
    <t>(4*0,5+5,9*1,8)*0,15</t>
  </si>
  <si>
    <t>131301109</t>
  </si>
  <si>
    <t>Příplatek za lepivost u hloubení jam nezapažených v hornině tř. 4</t>
  </si>
  <si>
    <t>-1118359992</t>
  </si>
  <si>
    <t>1,893</t>
  </si>
  <si>
    <t>3</t>
  </si>
  <si>
    <t>132301101</t>
  </si>
  <si>
    <t>Hloubení rýh š do 600 mm v hornině tř. 4 objemu do 100 m3</t>
  </si>
  <si>
    <t>1021977785</t>
  </si>
  <si>
    <t>5*0,6*1+(9,9+6,6+3,4+13,5)*0,5*0,8</t>
  </si>
  <si>
    <t>132301109</t>
  </si>
  <si>
    <t>Příplatek za lepivost k hloubení rýh š do 600 mm v hornině tř. 4</t>
  </si>
  <si>
    <t>-171655449</t>
  </si>
  <si>
    <t>16,36</t>
  </si>
  <si>
    <t>5</t>
  </si>
  <si>
    <t>139711101</t>
  </si>
  <si>
    <t>Vykopávky v uzavřených prostorách v hornině tř. 1 až 4</t>
  </si>
  <si>
    <t>-745981616</t>
  </si>
  <si>
    <t>(2,7+9,5+5,85+3*1+2+2,2+1,3)*0,6*0,8</t>
  </si>
  <si>
    <t>6</t>
  </si>
  <si>
    <t>162201211</t>
  </si>
  <si>
    <t>Vodorovné přemístění výkopku z horniny tř. 1 až 4 stavebním kolečkem do 10 m</t>
  </si>
  <si>
    <t>-2015849172</t>
  </si>
  <si>
    <t>12,744</t>
  </si>
  <si>
    <t>7</t>
  </si>
  <si>
    <t>162201219</t>
  </si>
  <si>
    <t>Příplatek k vodorovnému přemístění výkopku z horniny tř. 1 až 4 stavebním kolečkem ZKD 10 m</t>
  </si>
  <si>
    <t>-1200732278</t>
  </si>
  <si>
    <t>8</t>
  </si>
  <si>
    <t>171201201</t>
  </si>
  <si>
    <t>Uložení sypaniny na skládky</t>
  </si>
  <si>
    <t>-1412481443</t>
  </si>
  <si>
    <t>9</t>
  </si>
  <si>
    <t>167101101</t>
  </si>
  <si>
    <t>Nakládání výkopku z hornin tř. 1 až 4 do 100 m3</t>
  </si>
  <si>
    <t>1265916121</t>
  </si>
  <si>
    <t>26,55*0,6*(0,8-0,375)</t>
  </si>
  <si>
    <t>10</t>
  </si>
  <si>
    <t>1200694938</t>
  </si>
  <si>
    <t>6,77</t>
  </si>
  <si>
    <t>11</t>
  </si>
  <si>
    <t>-300567967</t>
  </si>
  <si>
    <t>12</t>
  </si>
  <si>
    <t>174101102</t>
  </si>
  <si>
    <t>Zásyp v uzavřených prostorech sypaninou se zhutněním</t>
  </si>
  <si>
    <t>-186651168</t>
  </si>
  <si>
    <t>13</t>
  </si>
  <si>
    <t>174101101</t>
  </si>
  <si>
    <t>Zásyp jam, šachet rýh nebo kolem objektů sypaninou se zhutněním</t>
  </si>
  <si>
    <t>-230619318</t>
  </si>
  <si>
    <t>14</t>
  </si>
  <si>
    <t>162701105</t>
  </si>
  <si>
    <t>Vodorovné přemístění do 10000 m výkopku/sypaniny z horniny tř. 1 až 4</t>
  </si>
  <si>
    <t>-685723372</t>
  </si>
  <si>
    <t>12,744+1,893-6,77</t>
  </si>
  <si>
    <t>-589889119</t>
  </si>
  <si>
    <t>7,867</t>
  </si>
  <si>
    <t>16</t>
  </si>
  <si>
    <t>171201211</t>
  </si>
  <si>
    <t>Poplatek za uložení stavebního odpadu - zeminy a kameniva na skládce</t>
  </si>
  <si>
    <t>t</t>
  </si>
  <si>
    <t>-234833186</t>
  </si>
  <si>
    <t>7,867*2,16</t>
  </si>
  <si>
    <t>17</t>
  </si>
  <si>
    <t>175111101</t>
  </si>
  <si>
    <t>Obsypání potrubí ručně sypaninou bez prohození</t>
  </si>
  <si>
    <t>-470355157</t>
  </si>
  <si>
    <t>26,55*(0,6*0,375-0,01227)</t>
  </si>
  <si>
    <t>18</t>
  </si>
  <si>
    <t>M</t>
  </si>
  <si>
    <t>58331351</t>
  </si>
  <si>
    <t>Kamenivo těžené drobné frakce 0-4</t>
  </si>
  <si>
    <t>-1441775223</t>
  </si>
  <si>
    <t>5,648*2</t>
  </si>
  <si>
    <t>Zakládání</t>
  </si>
  <si>
    <t>19</t>
  </si>
  <si>
    <t>273313611</t>
  </si>
  <si>
    <t>Základové desky z betonu tř. C 16/20</t>
  </si>
  <si>
    <t>723012672</t>
  </si>
  <si>
    <t>Půdorysy, řez</t>
  </si>
  <si>
    <t>26,55*0,6*0,1</t>
  </si>
  <si>
    <t>Svislé a kompletní konstrukce</t>
  </si>
  <si>
    <t>20</t>
  </si>
  <si>
    <t>310238211</t>
  </si>
  <si>
    <t>Zazdívka otvorů pl do 1 m2 ve zdivu nadzákladovém cihlami pálenými na MVC</t>
  </si>
  <si>
    <t>-1038152960</t>
  </si>
  <si>
    <t>0,41*0,67*0,64</t>
  </si>
  <si>
    <t>310278842</t>
  </si>
  <si>
    <t>Zazdívka otvorů pl do 1 m2 ve zdivu nadzákladovém z nepálených nebo porobetonových tvárnic</t>
  </si>
  <si>
    <t>-659781084</t>
  </si>
  <si>
    <t>0,48*1,8*0,576+0,8*2,29*0,45+0,8*2,1*0,56+1,2*2,1*0,56+1,56*3,15*0,464+1,558*2,32*0,37+0,52*3,12*0,221+0,475</t>
  </si>
  <si>
    <t>22</t>
  </si>
  <si>
    <t>349231821</t>
  </si>
  <si>
    <t>Přizdívka ostění tl do 300 mm</t>
  </si>
  <si>
    <t>m2</t>
  </si>
  <si>
    <t>1262849328</t>
  </si>
  <si>
    <t>0,4*2,25+0,65*3,22+2*0,3*2,2</t>
  </si>
  <si>
    <t>23</t>
  </si>
  <si>
    <t>311271129</t>
  </si>
  <si>
    <t>Zdivo z cihel betonových na maltu M15</t>
  </si>
  <si>
    <t>104762535</t>
  </si>
  <si>
    <t>2*(0,6+0,9)*0,6*0,15</t>
  </si>
  <si>
    <t>24</t>
  </si>
  <si>
    <t>342272235</t>
  </si>
  <si>
    <t>Příčka z pórobetonových hladkých tvárnic na tenkovrstvou maltu tl 125 mm</t>
  </si>
  <si>
    <t>-2104304984</t>
  </si>
  <si>
    <t>(1,665+1,025+0,15+0,725)*2,39-1,4+(1,7+0,55+0,15)*3,16-1,4+(0,755+0,15)*3,02+(1,7+1,397)*3,15-3+1,35*3,15-1,8+(1,75+0,15+0,55)*3,04-1,4+2,135</t>
  </si>
  <si>
    <t>25</t>
  </si>
  <si>
    <t>342272245</t>
  </si>
  <si>
    <t>Příčka z pórobetonových hladkých tvárnic na tenkovrstvou maltu tl 150 mm</t>
  </si>
  <si>
    <t>1041267797</t>
  </si>
  <si>
    <t>0,9*2,51+3,49*2,59-1,4+0,9*3,16+4,415*3,16-1,6+1,235*3,16-1,6+2,4*3,12-1,6+(2+2,18)*3,02-1,4+3,726*3,12-1,6+0,65*3,12+2,425*3,04+3,196</t>
  </si>
  <si>
    <t>26</t>
  </si>
  <si>
    <t>342291112</t>
  </si>
  <si>
    <t>Ukotvení příček montážní polyuretanovou pěnou tl příčky přes 100 mm</t>
  </si>
  <si>
    <t>m</t>
  </si>
  <si>
    <t>-1823222996</t>
  </si>
  <si>
    <t>3,565+10,202+4,39+19,931</t>
  </si>
  <si>
    <t>27</t>
  </si>
  <si>
    <t>342291121</t>
  </si>
  <si>
    <t>Ukotvení příček k cihelným konstrukcím plochými kotvami</t>
  </si>
  <si>
    <t>-1708271303</t>
  </si>
  <si>
    <t>3*2,39+3,02+3,15+2*(3,15+3,04)+2*(2,51+2,59)+4*3,16+5*3,12+3,04</t>
  </si>
  <si>
    <t>28</t>
  </si>
  <si>
    <t>319202321</t>
  </si>
  <si>
    <t>Vyrovnání nerovného povrchu zdiva tl do 80 mm přizděním</t>
  </si>
  <si>
    <t>-1506094674</t>
  </si>
  <si>
    <t>815,64*0,15</t>
  </si>
  <si>
    <t>29</t>
  </si>
  <si>
    <t>319201321</t>
  </si>
  <si>
    <t>Vyrovnání nerovného povrchu zdiva tl do 30 mm maltou</t>
  </si>
  <si>
    <t>-652511624</t>
  </si>
  <si>
    <t>Půdorysy, řez, pohledy</t>
  </si>
  <si>
    <t>815,64*0,25+329,738*0,33</t>
  </si>
  <si>
    <t>30</t>
  </si>
  <si>
    <t>317142432</t>
  </si>
  <si>
    <t>Překlad nenosný přímý z pórobetonu v příčkách tl 125 mm dl přes 1000 do 1250 mm</t>
  </si>
  <si>
    <t>kus</t>
  </si>
  <si>
    <t>567920017</t>
  </si>
  <si>
    <t>Půdorysy</t>
  </si>
  <si>
    <t>31</t>
  </si>
  <si>
    <t>317142442</t>
  </si>
  <si>
    <t>Překlad nenosný přímý z pórobetonuv příčkách tl 150 mm dl přes 1000 do 1250 mm</t>
  </si>
  <si>
    <t>-779888674</t>
  </si>
  <si>
    <t>32</t>
  </si>
  <si>
    <t>317944321</t>
  </si>
  <si>
    <t>Válcované nosníky do č.12 dodatečně osazované do připravených otvorů</t>
  </si>
  <si>
    <t>1136494035</t>
  </si>
  <si>
    <t>2*1,6*8,4*1,2/1000</t>
  </si>
  <si>
    <t>33</t>
  </si>
  <si>
    <t>317944323</t>
  </si>
  <si>
    <t>Válcované nosníky č.14 až 22 dodatečně osazované do připravených otvorů</t>
  </si>
  <si>
    <t>217444322</t>
  </si>
  <si>
    <t>(5*1,5+3*1,4+4*0,5+2*1,5+3*1,875+2*1)*21,9*1,2/1000</t>
  </si>
  <si>
    <t>34</t>
  </si>
  <si>
    <t>346244381</t>
  </si>
  <si>
    <t>Plentování v do 200 mm válcovaných nosníků</t>
  </si>
  <si>
    <t>-1953615267</t>
  </si>
  <si>
    <t>1,6*0,3+1,5*1,05+6,275*0,85</t>
  </si>
  <si>
    <t>35</t>
  </si>
  <si>
    <t>985221101</t>
  </si>
  <si>
    <t>Doplnění zdiva cihlami do aktivované malty</t>
  </si>
  <si>
    <t>1104736548</t>
  </si>
  <si>
    <t>31,5*0,15*0,25</t>
  </si>
  <si>
    <t>36</t>
  </si>
  <si>
    <t>985223110</t>
  </si>
  <si>
    <t>Přezdívání cihelného zdiva do aktivované malty do 1 m3</t>
  </si>
  <si>
    <t>-1861767588</t>
  </si>
  <si>
    <t>Předpokl.</t>
  </si>
  <si>
    <t>2,25</t>
  </si>
  <si>
    <t>37</t>
  </si>
  <si>
    <t>59610002</t>
  </si>
  <si>
    <t>Cihla pálená plná 290x140x65mm do P20</t>
  </si>
  <si>
    <t>-697637093</t>
  </si>
  <si>
    <t>(1,181+2,25)*320*1,1</t>
  </si>
  <si>
    <t>0,288</t>
  </si>
  <si>
    <t>38</t>
  </si>
  <si>
    <t>314238203</t>
  </si>
  <si>
    <t>Komínové těleso 3 složkové 2 průduchové do D 20/20 cm v 3 m</t>
  </si>
  <si>
    <t>soubor</t>
  </si>
  <si>
    <t>2045089870</t>
  </si>
  <si>
    <t>39</t>
  </si>
  <si>
    <t>314238213</t>
  </si>
  <si>
    <t>Příplatek ke komínovému tělesu do D 20/20 cm ZKD 1 m v</t>
  </si>
  <si>
    <t>-974897306</t>
  </si>
  <si>
    <t>6,25</t>
  </si>
  <si>
    <t>40</t>
  </si>
  <si>
    <t>314238235</t>
  </si>
  <si>
    <t>Krycí deska základní pro 2 průduchový komín</t>
  </si>
  <si>
    <t>-2071726706</t>
  </si>
  <si>
    <t>41</t>
  </si>
  <si>
    <t>314239119</t>
  </si>
  <si>
    <t>Opravy stávajících komínů - vyspravení nadstřešní části, nové krycí desky, dvířka, apod.</t>
  </si>
  <si>
    <t>1807019475</t>
  </si>
  <si>
    <t>Vodorovné konstrukce</t>
  </si>
  <si>
    <t>42</t>
  </si>
  <si>
    <t>411388532</t>
  </si>
  <si>
    <t>Zabetonování otvorů pl do 1 m2 v klenbách nebo stropech</t>
  </si>
  <si>
    <t>-1493115427</t>
  </si>
  <si>
    <t>0,25</t>
  </si>
  <si>
    <t>43</t>
  </si>
  <si>
    <t>411321414</t>
  </si>
  <si>
    <t>Stropy deskové ze ŽB tř. C 25/30</t>
  </si>
  <si>
    <t>-1960643506</t>
  </si>
  <si>
    <t>0,75*0,4*0,5</t>
  </si>
  <si>
    <t>44</t>
  </si>
  <si>
    <t>411351021</t>
  </si>
  <si>
    <t>Zřízení bednění stropů deskových tl do 50 cm bez podpěrné kce</t>
  </si>
  <si>
    <t>653654540</t>
  </si>
  <si>
    <t>2*(0,75+0,4)*0,5</t>
  </si>
  <si>
    <t>45</t>
  </si>
  <si>
    <t>411351022</t>
  </si>
  <si>
    <t>Odstranění bednění stropů deskových tl do 50 cm bez podpěrné kce</t>
  </si>
  <si>
    <t>-27726429</t>
  </si>
  <si>
    <t>1,15</t>
  </si>
  <si>
    <t>46</t>
  </si>
  <si>
    <t>411362021</t>
  </si>
  <si>
    <t>Výztuž stropů svařovanými sítěmi Kari</t>
  </si>
  <si>
    <t>329549096</t>
  </si>
  <si>
    <t>2*0,75*0,4*8/1000</t>
  </si>
  <si>
    <t>47</t>
  </si>
  <si>
    <t>434311115</t>
  </si>
  <si>
    <t>Schodišťové stupně dusané na terén nebo na desku z betonu tř. C 20/25</t>
  </si>
  <si>
    <t>-1850225748</t>
  </si>
  <si>
    <t>3*3,02</t>
  </si>
  <si>
    <t>48</t>
  </si>
  <si>
    <t>434351141</t>
  </si>
  <si>
    <t>Zřízení bednění stupňů přímočarých schodišť</t>
  </si>
  <si>
    <t>-1407254589</t>
  </si>
  <si>
    <t>9,06*0,13</t>
  </si>
  <si>
    <t>49</t>
  </si>
  <si>
    <t>434351142</t>
  </si>
  <si>
    <t>Odstranění bednění stupňů přímočarých schodišť</t>
  </si>
  <si>
    <t>1418362393</t>
  </si>
  <si>
    <t>1,178</t>
  </si>
  <si>
    <t>Komunikace pozemní</t>
  </si>
  <si>
    <t>50</t>
  </si>
  <si>
    <t>113107342</t>
  </si>
  <si>
    <t>Odstranění podkladu živičného tl 100 mm strojně pl do 50 m2</t>
  </si>
  <si>
    <t>-109128299</t>
  </si>
  <si>
    <t>Půdorys</t>
  </si>
  <si>
    <t>4*0,5+5,9*1,8</t>
  </si>
  <si>
    <t>51</t>
  </si>
  <si>
    <t>113107322</t>
  </si>
  <si>
    <t>Odstranění podkladu z kameniva drceného tl 200 mm strojně pl do 50 m2</t>
  </si>
  <si>
    <t>1589447868</t>
  </si>
  <si>
    <t>12,62</t>
  </si>
  <si>
    <t>52</t>
  </si>
  <si>
    <t>919735112</t>
  </si>
  <si>
    <t>Řezání stávajícího živičného krytu hl do 100 mm</t>
  </si>
  <si>
    <t>1258300013</t>
  </si>
  <si>
    <t>2*4+5,9+2*1,8</t>
  </si>
  <si>
    <t>53</t>
  </si>
  <si>
    <t>113201111</t>
  </si>
  <si>
    <t>Vytrhání obrub chodníkových</t>
  </si>
  <si>
    <t>-493532418</t>
  </si>
  <si>
    <t>9,9</t>
  </si>
  <si>
    <t>54</t>
  </si>
  <si>
    <t>564871111</t>
  </si>
  <si>
    <t>Podklad ze štěrkodrtě ŠD tl 250 mm</t>
  </si>
  <si>
    <t>-965107177</t>
  </si>
  <si>
    <t>55</t>
  </si>
  <si>
    <t>577144111</t>
  </si>
  <si>
    <t>Asfaltový beton vrstva obrusná ACO 11 (ABS) tl do 50 mm š do 3 m z nemodifikovaného asfaltu</t>
  </si>
  <si>
    <t>-1219618893</t>
  </si>
  <si>
    <t>56</t>
  </si>
  <si>
    <t>577133111</t>
  </si>
  <si>
    <t>Asfaltový beton vrstva obrusná ACO 8 (ABJ) tl do 40 mm š do 3 m z nemodifikovaného asfaltu</t>
  </si>
  <si>
    <t>-1196574782</t>
  </si>
  <si>
    <t>57</t>
  </si>
  <si>
    <t>916231213</t>
  </si>
  <si>
    <t>Osazení chodníkového obrubníku betonového stojatého s boční opěrou do lože z betonu prostého</t>
  </si>
  <si>
    <t>-1778010976</t>
  </si>
  <si>
    <t>4+5,9</t>
  </si>
  <si>
    <t>58</t>
  </si>
  <si>
    <t>59217016</t>
  </si>
  <si>
    <t>Obrubník betonový chodníkový 100x8x25 cm</t>
  </si>
  <si>
    <t>-878788109</t>
  </si>
  <si>
    <t>9,9*1,05</t>
  </si>
  <si>
    <t>Úpravy povrchů, podlahy a osazování výplní</t>
  </si>
  <si>
    <t>59</t>
  </si>
  <si>
    <t>612321121</t>
  </si>
  <si>
    <t>Vápenocementová omítka hladká jednovrstvá vnitřních stěn nanášená ručně</t>
  </si>
  <si>
    <t>-1062027994</t>
  </si>
  <si>
    <t>(1,5+1,7+1,175)*2,05</t>
  </si>
  <si>
    <t>(1,665+0,9)*2,05</t>
  </si>
  <si>
    <t>0,6*0,6</t>
  </si>
  <si>
    <t>(1,725+2)*2,05</t>
  </si>
  <si>
    <t>(1,7+0,75)*2,05</t>
  </si>
  <si>
    <t>(1,873+1,25)*2,05</t>
  </si>
  <si>
    <t>(1,7+1,69)*2,05</t>
  </si>
  <si>
    <t>(1,166+0,6)*0,6</t>
  </si>
  <si>
    <t>(11,132-1,576)*2,05-1,4</t>
  </si>
  <si>
    <t>4,12*2,45+2,69*3,16+3,775*3,16+2,68*3,11+4,46*3,04</t>
  </si>
  <si>
    <t>60</t>
  </si>
  <si>
    <t>611321143</t>
  </si>
  <si>
    <t>Vápenocementová omítka štuková dvouvrstvá vnitřních kleneb nebo skořepin nanášená ručně</t>
  </si>
  <si>
    <t>-304353664</t>
  </si>
  <si>
    <t>(103,25*1,15+(4,06+4,12+7,63)*1,5)*0,5</t>
  </si>
  <si>
    <t>61</t>
  </si>
  <si>
    <t>611142022</t>
  </si>
  <si>
    <t>Potažení vnitřních stropů rákosovou rohoží v jedné vrstvě</t>
  </si>
  <si>
    <t>-426611891</t>
  </si>
  <si>
    <t>(61,22+167,67)*0,5</t>
  </si>
  <si>
    <t>62</t>
  </si>
  <si>
    <t>611321141</t>
  </si>
  <si>
    <t>Vápenocementová omítka štuková dvouvrstvá vnitřních stropů rovných nanášená ručně</t>
  </si>
  <si>
    <t>281186070</t>
  </si>
  <si>
    <t>114,445</t>
  </si>
  <si>
    <t>63</t>
  </si>
  <si>
    <t>612321141</t>
  </si>
  <si>
    <t>Vápenocementová omítka štuková dvouvrstvá vnitřních stěn nanášená ručně</t>
  </si>
  <si>
    <t>853059301</t>
  </si>
  <si>
    <t>2*(10,5+3,02)*3+2*4,85*3/2-6,854</t>
  </si>
  <si>
    <t>2*(7,47+5,82)*2,37+7,1*0,7-2,125-3,2</t>
  </si>
  <si>
    <t>2*(4,12+4,2+0,25)*2,35+7,1*0,7-2,125-1,6</t>
  </si>
  <si>
    <t>2*(4,72+3,17+0,15)*2,35-1,23*2+5,2*0,4</t>
  </si>
  <si>
    <t>2*(7,63+1,332+0,273)*2,37-1,23*2-1,6+11,425*0,86</t>
  </si>
  <si>
    <t>2*(3,24+1,62)*3,32-1,4+5,97*0,7</t>
  </si>
  <si>
    <t>2*(1,7+2,047+0,3)*1,73-1,072+3,91*0,75</t>
  </si>
  <si>
    <t>5,2*0,75+5,46*0,75</t>
  </si>
  <si>
    <t>23,05*3,15-1,6-1,442+4,13*0,15</t>
  </si>
  <si>
    <t>(2*3,74+1,44)*3,15-1,4-0,677+2,334*0,15</t>
  </si>
  <si>
    <t>(2*3,404+3,532+1,16)*3,08-1,4-1,595+5*0,7</t>
  </si>
  <si>
    <t>(3,27+3,35+4,735+1,38+1,69)*3,16-1,595+5*0,7</t>
  </si>
  <si>
    <t>(1,38+1,69+6,066+4,746+5,6)*3,16-3,19+12,24*0,53</t>
  </si>
  <si>
    <t>(2*(4,749+4,75)-1,56)*3,01-3,19+12,24*0,53</t>
  </si>
  <si>
    <t>(3,85+3,726+4,52+0,76)*3,11-1,595+6,01*0,46</t>
  </si>
  <si>
    <t>(2*(5,2+4,721)-0,72)*3,04-3,19+12,02*0,46</t>
  </si>
  <si>
    <t>(5,26+3,51+5,1+2*5,208)*3,04-3,19-1,6+12,02*0,46</t>
  </si>
  <si>
    <t>-113,345</t>
  </si>
  <si>
    <t>0,9*2,25+0,75*3,22+0,6*2,2</t>
  </si>
  <si>
    <t>64</t>
  </si>
  <si>
    <t>612131101</t>
  </si>
  <si>
    <t>Cementový postřik vnitřních stěn nanášený celoplošně ručně</t>
  </si>
  <si>
    <t>-1447159374</t>
  </si>
  <si>
    <t>113,345+708,055</t>
  </si>
  <si>
    <t>65</t>
  </si>
  <si>
    <t>611321191</t>
  </si>
  <si>
    <t>Příplatek k vápenocementové omítce vnitřních stropů za každých dalších 5 mm tloušťky ručně</t>
  </si>
  <si>
    <t>-325981773</t>
  </si>
  <si>
    <t>3*114,445</t>
  </si>
  <si>
    <t>66</t>
  </si>
  <si>
    <t>611321195</t>
  </si>
  <si>
    <t>Příplatek k vápenocementové omítce kleneb nebo schodišťových konstrukcí za každých dalších 5 mm tloušťky ručně</t>
  </si>
  <si>
    <t>1035608362</t>
  </si>
  <si>
    <t>3*71,226</t>
  </si>
  <si>
    <t>67</t>
  </si>
  <si>
    <t>612321191</t>
  </si>
  <si>
    <t>Příplatek k vápenocementové omítce vnitřních stěn za každých dalších 5 mm tloušťky ručně</t>
  </si>
  <si>
    <t>619721478</t>
  </si>
  <si>
    <t>3*(113,345+708,055)</t>
  </si>
  <si>
    <t>68</t>
  </si>
  <si>
    <t>612142001</t>
  </si>
  <si>
    <t>Potažení vnitřních stěn sklovláknitým pletivem vtlačeným do tenkovrstvé hmoty</t>
  </si>
  <si>
    <t>-2038593118</t>
  </si>
  <si>
    <t>0,48*1,8+2*0,8*2,29+0,8*2,1+1,2*2,1+1,86*3,15+3,116*2,32+1,04*3,12+2*(33,428+67,129)+1,05*8</t>
  </si>
  <si>
    <t>69</t>
  </si>
  <si>
    <t>612311131</t>
  </si>
  <si>
    <t>Potažení vnitřních stěn vápenným štukem tloušťky do 3 mm</t>
  </si>
  <si>
    <t>-1317170792</t>
  </si>
  <si>
    <t>234,575-59,04+42,323+10,094</t>
  </si>
  <si>
    <t>70</t>
  </si>
  <si>
    <t>622221021</t>
  </si>
  <si>
    <t>Montáž kontaktního zateplení stěn z minerální vlny tl do 120 mm</t>
  </si>
  <si>
    <t>210743921</t>
  </si>
  <si>
    <t>2,69*3,16+3,775*3,16+2,68*3,11+4,46*3,04</t>
  </si>
  <si>
    <t>71</t>
  </si>
  <si>
    <t>63151529</t>
  </si>
  <si>
    <t>Deska izolační minerální kontaktního zateplení tl 120mm</t>
  </si>
  <si>
    <t>-1440613178</t>
  </si>
  <si>
    <t>42,323*1,15</t>
  </si>
  <si>
    <t>72</t>
  </si>
  <si>
    <t>622221041</t>
  </si>
  <si>
    <t>Montáž kontaktního zateplení stěn z minerální vlny tl přes 160 mm</t>
  </si>
  <si>
    <t>1742985264</t>
  </si>
  <si>
    <t>4,12*2,45</t>
  </si>
  <si>
    <t>73</t>
  </si>
  <si>
    <t>63151540</t>
  </si>
  <si>
    <t>Deska izolační minerální kontaktního zateplení tl 200mm</t>
  </si>
  <si>
    <t>-1414770450</t>
  </si>
  <si>
    <t>10,094*1,15</t>
  </si>
  <si>
    <t>74</t>
  </si>
  <si>
    <t>619991011</t>
  </si>
  <si>
    <t>Obalení konstrukcí a prvků fólií přilepenou lepící páskou</t>
  </si>
  <si>
    <t>-1445347949</t>
  </si>
  <si>
    <t>8,764+24,188+32,472</t>
  </si>
  <si>
    <t>75</t>
  </si>
  <si>
    <t>622131101</t>
  </si>
  <si>
    <t>Cementový postřik vnějších stěn nanášený celoplošně ručně</t>
  </si>
  <si>
    <t>147585063</t>
  </si>
  <si>
    <t>20,6*7,25+20,65*7,55+3,439*3,8-38,352+22,75*0,35+15,21*0,15+5,45*0,84+52,11*0,25+1,8*2,55+2,5*5,95+1,75*1,4</t>
  </si>
  <si>
    <t>76</t>
  </si>
  <si>
    <t>622142001</t>
  </si>
  <si>
    <t>Potažení vnějších stěn sklovláknitým pletivem vtlačeným do tenkovrstvé hmoty</t>
  </si>
  <si>
    <t>-871408658</t>
  </si>
  <si>
    <t>329,738</t>
  </si>
  <si>
    <t>77</t>
  </si>
  <si>
    <t>622331121</t>
  </si>
  <si>
    <t>Cementová omítka hladká jednovrstvá vnějších stěn nanášená ručně</t>
  </si>
  <si>
    <t>-1286261401</t>
  </si>
  <si>
    <t>78</t>
  </si>
  <si>
    <t>622331191</t>
  </si>
  <si>
    <t>Příplatek k cementové omítce vnějších stěn za každých dalších 5 mm tloušťky ručně</t>
  </si>
  <si>
    <t>1109270332</t>
  </si>
  <si>
    <t>3*329,738</t>
  </si>
  <si>
    <t>79</t>
  </si>
  <si>
    <t>622532021</t>
  </si>
  <si>
    <t>Tenkovrstvá silikonová hydrofilní probarvená zrnitá omítka zrn. 2,0 mm včetně penetrace vnějších stěn</t>
  </si>
  <si>
    <t>-1114620376</t>
  </si>
  <si>
    <t>329,738-19,159</t>
  </si>
  <si>
    <t>80</t>
  </si>
  <si>
    <t>622511111</t>
  </si>
  <si>
    <t>Tenkovrstvá akrylátová mozaiková střednězrnná omítka včetně penetrace vnějších stěn</t>
  </si>
  <si>
    <t>578656161</t>
  </si>
  <si>
    <t>20,6*0,6-0,3*0,7-0,7*0,5+14,95*0,5-0,7*0,38-0,5*0,3+0,75*0,4</t>
  </si>
  <si>
    <t>81</t>
  </si>
  <si>
    <t>629991011</t>
  </si>
  <si>
    <t>Zakrytí výplní otvorů a svislých ploch fólií přilepenou lepící páskou</t>
  </si>
  <si>
    <t>108463912</t>
  </si>
  <si>
    <t>32,952+5,4</t>
  </si>
  <si>
    <t>82</t>
  </si>
  <si>
    <t>631312121</t>
  </si>
  <si>
    <t>Doplnění dosavadních mazanin betonem prostým tloušťky do 80 mm</t>
  </si>
  <si>
    <t>2107757132</t>
  </si>
  <si>
    <t>(103,25-4,456-7,015)*0,075*0,5</t>
  </si>
  <si>
    <t>(167,67-9,43)*0,08*0,5</t>
  </si>
  <si>
    <t>83</t>
  </si>
  <si>
    <t>631311115</t>
  </si>
  <si>
    <t>Mazanina tl do 80 mm z betonu prostého bez zvýšených nároků na prostředí tř. C 20/25</t>
  </si>
  <si>
    <t>74102986</t>
  </si>
  <si>
    <t>(3,02*2,75+5,89*1,37+1,02*1,33+1,25*1,05)*0,075</t>
  </si>
  <si>
    <t>84</t>
  </si>
  <si>
    <t>631311135</t>
  </si>
  <si>
    <t>Mazanina tl do 240 mm z betonu prostého bez zvýšených nároků na prostředí tř. C 20/25</t>
  </si>
  <si>
    <t>285938168</t>
  </si>
  <si>
    <t>7,015*0,15</t>
  </si>
  <si>
    <t>85</t>
  </si>
  <si>
    <t>631319171</t>
  </si>
  <si>
    <t>Příplatek k mazanině tl do 80 mm za stržení povrchu spodní vrstvy před vložením výztuže</t>
  </si>
  <si>
    <t>1299024683</t>
  </si>
  <si>
    <t>9,772+1,428</t>
  </si>
  <si>
    <t>86</t>
  </si>
  <si>
    <t>631319175</t>
  </si>
  <si>
    <t>Příplatek k mazanině tl do 240 mm za stržení povrchu spodní vrstvy před vložením výztuže</t>
  </si>
  <si>
    <t>1012599777</t>
  </si>
  <si>
    <t>1,052</t>
  </si>
  <si>
    <t>87</t>
  </si>
  <si>
    <t>631351101</t>
  </si>
  <si>
    <t>Zřízení bednění rýh a hran v podlahách</t>
  </si>
  <si>
    <t>-374718393</t>
  </si>
  <si>
    <t>3,05*0,17</t>
  </si>
  <si>
    <t>88</t>
  </si>
  <si>
    <t>631351102</t>
  </si>
  <si>
    <t>Odstranění bednění rýh a hran v podlahách</t>
  </si>
  <si>
    <t>1259980142</t>
  </si>
  <si>
    <t>0,519</t>
  </si>
  <si>
    <t>89</t>
  </si>
  <si>
    <t>631362021</t>
  </si>
  <si>
    <t>Výztuž mazanin svařovanými sítěmi Kari</t>
  </si>
  <si>
    <t>-769358512</t>
  </si>
  <si>
    <t>((91,779+158,24)*0,5+7,015+19,043)*3,03*1,25/1000</t>
  </si>
  <si>
    <t>90</t>
  </si>
  <si>
    <t>632450124</t>
  </si>
  <si>
    <t>Vyrovnávací cementový potěr tl do 50 mm ze suchých směsí provedený v pásu</t>
  </si>
  <si>
    <t>-53089331</t>
  </si>
  <si>
    <t>1,45*0,46+1,11*0,42+2*(2,1*0,75+1,75*0,4)+0,545*1,05+1,25*0,36+0,54*0,32+0,45*0,95</t>
  </si>
  <si>
    <t>7*(1,25*0,25+1,1*0,25)+2*(1,3*0,78+1,15*0,25)+1,1*0,35+1,2*0,6+0,9*0,35+2*(1,25*0,5+1,1*0,25)</t>
  </si>
  <si>
    <t>91</t>
  </si>
  <si>
    <t>632481212</t>
  </si>
  <si>
    <t>Separační vrstva z asfaltovaného pásu</t>
  </si>
  <si>
    <t>-1256131351</t>
  </si>
  <si>
    <t>19,043</t>
  </si>
  <si>
    <t>92</t>
  </si>
  <si>
    <t>635111232</t>
  </si>
  <si>
    <t>Násyp pod podlahy z drobného kameniva 0-4 se zhutněním</t>
  </si>
  <si>
    <t>-703329469</t>
  </si>
  <si>
    <t>3,02*1,95*0,41</t>
  </si>
  <si>
    <t>93</t>
  </si>
  <si>
    <t>635211131</t>
  </si>
  <si>
    <t>Násyp pod podlahy z perlitu nebo keramzitu</t>
  </si>
  <si>
    <t>-1084826498</t>
  </si>
  <si>
    <t>158,24*0,3*0,5</t>
  </si>
  <si>
    <t>94</t>
  </si>
  <si>
    <t>642942611</t>
  </si>
  <si>
    <t>Osazování zárubní nebo rámů dveřních kovových do 2,5 m2</t>
  </si>
  <si>
    <t>-1566752612</t>
  </si>
  <si>
    <t>Půdorysy, výpis</t>
  </si>
  <si>
    <t>95</t>
  </si>
  <si>
    <t>642944121</t>
  </si>
  <si>
    <t>Osazování ocelových zárubní dodatečné pl do 2,5 m2</t>
  </si>
  <si>
    <t>-959967613</t>
  </si>
  <si>
    <t>96</t>
  </si>
  <si>
    <t>55331413</t>
  </si>
  <si>
    <t>Zárubeň ocelová pro porobeton s drážkou 150 700 L/P</t>
  </si>
  <si>
    <t>-187316157</t>
  </si>
  <si>
    <t>97</t>
  </si>
  <si>
    <t>55331414</t>
  </si>
  <si>
    <t>Zárubeň ocelová pro porobeton s drážkou 150 800 L/P</t>
  </si>
  <si>
    <t>-875560982</t>
  </si>
  <si>
    <t>98</t>
  </si>
  <si>
    <t>55331220</t>
  </si>
  <si>
    <t>Zárubeň ocelová pro běžné zdění hranatý profil s drážkou 160 700 L/P</t>
  </si>
  <si>
    <t>2123901080</t>
  </si>
  <si>
    <t>99</t>
  </si>
  <si>
    <t>55331222</t>
  </si>
  <si>
    <t>Zárubeň ocelová pro běžné zdění hranatý profil s drážkou 160 800 L/P</t>
  </si>
  <si>
    <t>-1735748486</t>
  </si>
  <si>
    <t>100</t>
  </si>
  <si>
    <t>553312229</t>
  </si>
  <si>
    <t>Zárubeň ocelová pro běžné zdění hranatý profil s drážkou atypický rozměr 160 800x1340</t>
  </si>
  <si>
    <t>-1446965875</t>
  </si>
  <si>
    <t>101</t>
  </si>
  <si>
    <t>55331224</t>
  </si>
  <si>
    <t>Zárubeň ocelová pro běžné zdění hranatý profil s drážkou 160 900 L/P</t>
  </si>
  <si>
    <t>1610444136</t>
  </si>
  <si>
    <t>102</t>
  </si>
  <si>
    <t>553312299</t>
  </si>
  <si>
    <t>Příplatek k ocelovým zárubním za provedení EI/EW</t>
  </si>
  <si>
    <t>-1342370360</t>
  </si>
  <si>
    <t>103</t>
  </si>
  <si>
    <t>642946111</t>
  </si>
  <si>
    <t>Osazování pouzdra posuvných dveří s jednou kapsou pro jedno křídlo šířky do 800 mm do zděné příčky</t>
  </si>
  <si>
    <t>39012123</t>
  </si>
  <si>
    <t>104</t>
  </si>
  <si>
    <t>55331611</t>
  </si>
  <si>
    <t>Pouzdro stavební posuvných dveří jednopouzdrové 700 mm - standardní rozměr</t>
  </si>
  <si>
    <t>-830592483</t>
  </si>
  <si>
    <t>105</t>
  </si>
  <si>
    <t>637211121</t>
  </si>
  <si>
    <t>Okapový chodník z betonových dlaždic tl 40 mm kladených do písku se zalitím spár MC</t>
  </si>
  <si>
    <t>1827264831</t>
  </si>
  <si>
    <t>(5,637+3,5+14,598+1,6+2*1,2)*0,4</t>
  </si>
  <si>
    <t>Ostatní konstrukce a práce, bourání</t>
  </si>
  <si>
    <t>106</t>
  </si>
  <si>
    <t>952901111</t>
  </si>
  <si>
    <t>Vyčištění budov bytové a občanské výstavby při výšce podlaží do 4 m</t>
  </si>
  <si>
    <t>-440814045</t>
  </si>
  <si>
    <t>103,25+167,67+4,4*3,2</t>
  </si>
  <si>
    <t>107</t>
  </si>
  <si>
    <t>949101111</t>
  </si>
  <si>
    <t>Lešení pomocné pro objekty pozemních staveb s lešeňovou podlahou v do 1,9 m</t>
  </si>
  <si>
    <t>1548706019</t>
  </si>
  <si>
    <t>285</t>
  </si>
  <si>
    <t>108</t>
  </si>
  <si>
    <t>941111131</t>
  </si>
  <si>
    <t>Montáž lešení řadového lehkého s podlahami zatížení do 200 kg/m2 š do 1,5 m v do 10 m</t>
  </si>
  <si>
    <t>1274455218</t>
  </si>
  <si>
    <t>20,6*7+20,65*7,25+3,5*3,3</t>
  </si>
  <si>
    <t>109</t>
  </si>
  <si>
    <t>941111231</t>
  </si>
  <si>
    <t>Příplatek k lešení řadovému lehkému s podlahami š 1,5 m v 10 m za první a ZKD den použití</t>
  </si>
  <si>
    <t>-1510866322</t>
  </si>
  <si>
    <t>305,463*92</t>
  </si>
  <si>
    <t>110</t>
  </si>
  <si>
    <t>941111831</t>
  </si>
  <si>
    <t>Demontáž lešení řadového lehkého s podlahami zatížení do 200 kg/m2 š do 1,5 m v do 10 m</t>
  </si>
  <si>
    <t>-609553980</t>
  </si>
  <si>
    <t>305,463</t>
  </si>
  <si>
    <t>111</t>
  </si>
  <si>
    <t>944511111</t>
  </si>
  <si>
    <t>Montáž ochranné sítě z textilie z umělých vláken</t>
  </si>
  <si>
    <t>-1100898480</t>
  </si>
  <si>
    <t>112</t>
  </si>
  <si>
    <t>944511211</t>
  </si>
  <si>
    <t>Příplatek k ochranné síti za první a ZKD den použití</t>
  </si>
  <si>
    <t>2004253227</t>
  </si>
  <si>
    <t>113</t>
  </si>
  <si>
    <t>944511811</t>
  </si>
  <si>
    <t>Demontáž ochranné sítě z textilie z umělých vláken</t>
  </si>
  <si>
    <t>703588926</t>
  </si>
  <si>
    <t>114</t>
  </si>
  <si>
    <t>945421110</t>
  </si>
  <si>
    <t>Hydraulická zvedací plošina na automobilovém podvozku výška zdvihu do 18 m včetně obsluhy</t>
  </si>
  <si>
    <t>hod</t>
  </si>
  <si>
    <t>-1241873818</t>
  </si>
  <si>
    <t>15*8</t>
  </si>
  <si>
    <t>115</t>
  </si>
  <si>
    <t>977331115</t>
  </si>
  <si>
    <t>Frézování hloubky do 50 mm a vyčištění komínového průduchu z cihel plných pálených</t>
  </si>
  <si>
    <t>565313026</t>
  </si>
  <si>
    <t>5*13,5</t>
  </si>
  <si>
    <t>116</t>
  </si>
  <si>
    <t>953845113</t>
  </si>
  <si>
    <t>Vyvložkování stávajícího komínového tělesa nerezovými vložkami pevnými D do 160 mm v 3 m</t>
  </si>
  <si>
    <t>-1250808829</t>
  </si>
  <si>
    <t>117</t>
  </si>
  <si>
    <t>953845123</t>
  </si>
  <si>
    <t>Příplatek k vyvložkování komínového průduchu nerezovými vložkami pevnými D do 160 mm ZKD 1m výšky</t>
  </si>
  <si>
    <t>-215975176</t>
  </si>
  <si>
    <t>5*10,5</t>
  </si>
  <si>
    <t>118</t>
  </si>
  <si>
    <t>953943112</t>
  </si>
  <si>
    <t>Osazování výrobků do 5 kg/kus bez jejich dodání</t>
  </si>
  <si>
    <t>-1267580702</t>
  </si>
  <si>
    <t>Půdorys, pohledy</t>
  </si>
  <si>
    <t>119</t>
  </si>
  <si>
    <t>56245603</t>
  </si>
  <si>
    <t>Mřížka větrací hranatá plast 200x200 se síťovinou</t>
  </si>
  <si>
    <t>177376244</t>
  </si>
  <si>
    <t>120</t>
  </si>
  <si>
    <t>953943113</t>
  </si>
  <si>
    <t>Osazování výrobků do 15 kg/kus bez jejich dodání</t>
  </si>
  <si>
    <t>-1396443284</t>
  </si>
  <si>
    <t>Půdorysy, PBŘS</t>
  </si>
  <si>
    <t>121</t>
  </si>
  <si>
    <t>44932113</t>
  </si>
  <si>
    <t>Přístroj hasicí ruční práškový 6 kg</t>
  </si>
  <si>
    <t>-2017990615</t>
  </si>
  <si>
    <t>122</t>
  </si>
  <si>
    <t>953942421</t>
  </si>
  <si>
    <t>Osazování rámů poklopů do 1000x1000 mm bez jejich dodání</t>
  </si>
  <si>
    <t>-1720935977</t>
  </si>
  <si>
    <t>123</t>
  </si>
  <si>
    <t>56230666</t>
  </si>
  <si>
    <t>Poklop plynotěsný s rámem, pro zadláždění, 600 x 600 mm</t>
  </si>
  <si>
    <t>-1980903902</t>
  </si>
  <si>
    <t>124</t>
  </si>
  <si>
    <t>HZS1332</t>
  </si>
  <si>
    <t>Hodinová zúčtovací sazba montér konstrukcí specialista - protipožární úpravy (těsnění prostupů apod.)</t>
  </si>
  <si>
    <t>-1419750009</t>
  </si>
  <si>
    <t>125</t>
  </si>
  <si>
    <t>59081010</t>
  </si>
  <si>
    <t>Tmel požárně ochranný protipožární zpěňující</t>
  </si>
  <si>
    <t>litr</t>
  </si>
  <si>
    <t>-2095415998</t>
  </si>
  <si>
    <t>12,5</t>
  </si>
  <si>
    <t>126</t>
  </si>
  <si>
    <t>59081217</t>
  </si>
  <si>
    <t>Manžeta požárně ochranná pro průchod PVC,PP,PE potrubí stěnami a stropy do D 125mm El 120</t>
  </si>
  <si>
    <t>-188168178</t>
  </si>
  <si>
    <t>127</t>
  </si>
  <si>
    <t>HZS1302</t>
  </si>
  <si>
    <t>Hodinová zúčtovací sazba zedník specialista - zednické přípomoce včetně materiálu pro profese</t>
  </si>
  <si>
    <t>-55593864</t>
  </si>
  <si>
    <t>240</t>
  </si>
  <si>
    <t>128</t>
  </si>
  <si>
    <t>962023390</t>
  </si>
  <si>
    <t>Bourání zdiva nadzákladového smíšeného na MV nebo MVC do 1 m3</t>
  </si>
  <si>
    <t>-1342729277</t>
  </si>
  <si>
    <t>1,1*2,31*0,65+1,2*2*0,25+(6,421*3,16-4)*0,16+0,8*2,32*0,2+0,95*2,32*0,21+(2,571*2,32-1,6)*0,37+2,285*3,04*0,18+0,525</t>
  </si>
  <si>
    <t>129</t>
  </si>
  <si>
    <t>962031132</t>
  </si>
  <si>
    <t>Bourání příček z cihel pálených na MVC tl do 100 mm</t>
  </si>
  <si>
    <t>606330903</t>
  </si>
  <si>
    <t>130</t>
  </si>
  <si>
    <t>962031133</t>
  </si>
  <si>
    <t>Bourání příček z cihel pálených na MVC tl do 150 mm</t>
  </si>
  <si>
    <t>-324807080</t>
  </si>
  <si>
    <t>131</t>
  </si>
  <si>
    <t>963023612</t>
  </si>
  <si>
    <t>Vybourání schodišťových stupňů ze zdi kamenné nebo smíšené oboustranně</t>
  </si>
  <si>
    <t>-1124582882</t>
  </si>
  <si>
    <t>1,35</t>
  </si>
  <si>
    <t>132</t>
  </si>
  <si>
    <t>964072221</t>
  </si>
  <si>
    <t>Vybourání válcovaných nosníků ze zdiva smíšeného dl do 4 m hmotnosti do 20 kg/m</t>
  </si>
  <si>
    <t>-1233507295</t>
  </si>
  <si>
    <t>133</t>
  </si>
  <si>
    <t>965042141</t>
  </si>
  <si>
    <t>Bourání podkladů pod dlažby nebo mazanin betonových nebo z litého asfaltu tl do 100 mm pl přes 4 m2</t>
  </si>
  <si>
    <t>1307051657</t>
  </si>
  <si>
    <t>134</t>
  </si>
  <si>
    <t>965049113</t>
  </si>
  <si>
    <t>Příplatek k bourání betonových mazanin za bourání mazanin s rabicovým pletivem tl do 100 mm</t>
  </si>
  <si>
    <t>-304218831</t>
  </si>
  <si>
    <t>11,365</t>
  </si>
  <si>
    <t>135</t>
  </si>
  <si>
    <t>965046111</t>
  </si>
  <si>
    <t>Broušení stávajících betonových podlah úběr do 3 mm</t>
  </si>
  <si>
    <t>328384970</t>
  </si>
  <si>
    <t>(91,779+158,24)*0,5</t>
  </si>
  <si>
    <t>136</t>
  </si>
  <si>
    <t>965046119</t>
  </si>
  <si>
    <t>Příplatek k broušení stávajících betonových podlah za každý další 1 mm úběru</t>
  </si>
  <si>
    <t>1423443165</t>
  </si>
  <si>
    <t>2*125,01</t>
  </si>
  <si>
    <t>137</t>
  </si>
  <si>
    <t>965081223</t>
  </si>
  <si>
    <t>Bourání podlah z dlaždic keramických nebo xylolitových tl přes 10 mm plochy přes 1 m2</t>
  </si>
  <si>
    <t>-1015642990</t>
  </si>
  <si>
    <t>24,65+14,75+10,68</t>
  </si>
  <si>
    <t>138</t>
  </si>
  <si>
    <t>965083131</t>
  </si>
  <si>
    <t>1996152359</t>
  </si>
  <si>
    <t>139</t>
  </si>
  <si>
    <t>967031732</t>
  </si>
  <si>
    <t>Přisekání plošné zdiva z cihel pálených na MV nebo MVC tl do 100 mm</t>
  </si>
  <si>
    <t>-1837205671</t>
  </si>
  <si>
    <t>140</t>
  </si>
  <si>
    <t>967021112</t>
  </si>
  <si>
    <t>Přisekání rovných ostění ve zdivu kamenném nebo smíšeném</t>
  </si>
  <si>
    <t>384787474</t>
  </si>
  <si>
    <t>2,31*0,4+2*2,2*0,1</t>
  </si>
  <si>
    <t>141</t>
  </si>
  <si>
    <t>974029666</t>
  </si>
  <si>
    <t>Vysekání rýh ve zdivu kamenném nebo smíšeném pro vtahování nosníků hl do 150 mm v do 250 mm</t>
  </si>
  <si>
    <t>-1299649588</t>
  </si>
  <si>
    <t>142</t>
  </si>
  <si>
    <t>968062374</t>
  </si>
  <si>
    <t>Vybourání dřevěných rámů oken zdvojených včetně křídel pl do 1 m2</t>
  </si>
  <si>
    <t>317448305</t>
  </si>
  <si>
    <t>0,189+0,302+0,334+0,677</t>
  </si>
  <si>
    <t>143</t>
  </si>
  <si>
    <t>968062375</t>
  </si>
  <si>
    <t>Vybourání dřevěných rámů oken zdvojených včetně křídel pl do 2 m2</t>
  </si>
  <si>
    <t>612786116</t>
  </si>
  <si>
    <t>1,41+1,442</t>
  </si>
  <si>
    <t>144</t>
  </si>
  <si>
    <t>968062456</t>
  </si>
  <si>
    <t>Vybourání dřevěných dveřních zárubní včetně křídel pl přes 2 m2</t>
  </si>
  <si>
    <t>-206101217</t>
  </si>
  <si>
    <t>2,31+2,1+2,8</t>
  </si>
  <si>
    <t>145</t>
  </si>
  <si>
    <t>968072455</t>
  </si>
  <si>
    <t>Vybourání kovových dveřních zárubní pl do 2 m2</t>
  </si>
  <si>
    <t>-757080023</t>
  </si>
  <si>
    <t>(3*0,9+3*0,8+4*0,6)*2+0,8*1,35+(8*0,8+2*0,6)*2</t>
  </si>
  <si>
    <t>146</t>
  </si>
  <si>
    <t>976085311</t>
  </si>
  <si>
    <t>Vybourání rámů včetně poklopů nebo mříží pl do 0,6 m2</t>
  </si>
  <si>
    <t>2021961232</t>
  </si>
  <si>
    <t>147</t>
  </si>
  <si>
    <t>977312112</t>
  </si>
  <si>
    <t>Řezání stávajících betonových mazanin vyztužených hl do 100 mm</t>
  </si>
  <si>
    <t>-1308678109</t>
  </si>
  <si>
    <t>2*(38,088+26,55)</t>
  </si>
  <si>
    <t>148</t>
  </si>
  <si>
    <t>974042553</t>
  </si>
  <si>
    <t>Vysekání rýh v dlažbě betonové nebo jiné monolitické hl do 100 mm š do 100 mm</t>
  </si>
  <si>
    <t>1168976</t>
  </si>
  <si>
    <t>149</t>
  </si>
  <si>
    <t>978011161</t>
  </si>
  <si>
    <t>Otlučení (osekání) vnitřní vápenné nebo vápenocementové omítky stropů nebo kleneb v rozsahu do 50 %</t>
  </si>
  <si>
    <t>1235324589</t>
  </si>
  <si>
    <t>103,25*1,15+(4,06+4,12+7,63)*1,5</t>
  </si>
  <si>
    <t>150</t>
  </si>
  <si>
    <t>978012161</t>
  </si>
  <si>
    <t>Otlučení (osekání) vnitřní vápenné nebo vápenocementové omítky stropů rákosových v rozsahu do 50 %</t>
  </si>
  <si>
    <t>-429240220</t>
  </si>
  <si>
    <t>61,22+167,67</t>
  </si>
  <si>
    <t>151</t>
  </si>
  <si>
    <t>978013191</t>
  </si>
  <si>
    <t>Otlučení (osekání) vnitřní vápenné nebo vápenocementové omítky stěn (včetně obkladů) v rozsahu do 100 %</t>
  </si>
  <si>
    <t>-2055477107</t>
  </si>
  <si>
    <t>152</t>
  </si>
  <si>
    <t>978036191</t>
  </si>
  <si>
    <t>Otlučení (osekání) cementových omítek vnějších ploch v rozsahu do 100 %</t>
  </si>
  <si>
    <t>1778394202</t>
  </si>
  <si>
    <t>20,6*7,25+20,65*7,55+3,439*3,8-38,352+22,75*0,35+15,21*0,15+5,45*0,84+52,11*0,25+1,8*2,55+2,5*5,95</t>
  </si>
  <si>
    <t>153</t>
  </si>
  <si>
    <t>766691914</t>
  </si>
  <si>
    <t>Vyvěšení nebo zavěšení dřevěných křídel dveří pl do 2 m2</t>
  </si>
  <si>
    <t>-319952909</t>
  </si>
  <si>
    <t>11+10</t>
  </si>
  <si>
    <t>154</t>
  </si>
  <si>
    <t>766691915</t>
  </si>
  <si>
    <t>Vyvěšení nebo zavěšení dřevěných křídel dveří pl přes 2 m2</t>
  </si>
  <si>
    <t>-1247543519</t>
  </si>
  <si>
    <t>155</t>
  </si>
  <si>
    <t>762521811</t>
  </si>
  <si>
    <t>Demontáž podlah bez polštářů z prken tloušťky do 32 mm</t>
  </si>
  <si>
    <t>1761576480</t>
  </si>
  <si>
    <t>23,2</t>
  </si>
  <si>
    <t>156</t>
  </si>
  <si>
    <t>762421828</t>
  </si>
  <si>
    <t>Demontáž obložení stropů z desek dřevoštěpkových tl přes 15 mm na pero a drážku šroubovaných</t>
  </si>
  <si>
    <t>1889481189</t>
  </si>
  <si>
    <t>3,2*4,4</t>
  </si>
  <si>
    <t>157</t>
  </si>
  <si>
    <t>776201812</t>
  </si>
  <si>
    <t>Demontáž lepených povlakových podlah s podložkou ručně</t>
  </si>
  <si>
    <t>1196168962</t>
  </si>
  <si>
    <t>26,23+12,02+15,41+22,46</t>
  </si>
  <si>
    <t>158</t>
  </si>
  <si>
    <t>767132812</t>
  </si>
  <si>
    <t>Demontáž příček nebo stěn svařovaných</t>
  </si>
  <si>
    <t>-557757941</t>
  </si>
  <si>
    <t>3,34*2</t>
  </si>
  <si>
    <t>159</t>
  </si>
  <si>
    <t>985131111</t>
  </si>
  <si>
    <t>Očištění ploch schodišť tlakovou vodou</t>
  </si>
  <si>
    <t>1612057284</t>
  </si>
  <si>
    <t>22*1,35*(0,28+0,18)+1,32*1,65+1,38*1,4</t>
  </si>
  <si>
    <t>160</t>
  </si>
  <si>
    <t>985131311</t>
  </si>
  <si>
    <t>Ruční dočištění ploch schodišť ocelovými kartáči</t>
  </si>
  <si>
    <t>-611549099</t>
  </si>
  <si>
    <t>17,772</t>
  </si>
  <si>
    <t>161</t>
  </si>
  <si>
    <t>HZS1291</t>
  </si>
  <si>
    <t>-1340270792</t>
  </si>
  <si>
    <t>360</t>
  </si>
  <si>
    <t>162</t>
  </si>
  <si>
    <t>975053151</t>
  </si>
  <si>
    <t>Víceřadové podchycení stropů nebo kleneb pro osazení nosníků v do 3,5 m pro zatížení přes 1500 kg/m2</t>
  </si>
  <si>
    <t>-897920275</t>
  </si>
  <si>
    <t>Přesun hmot a manipulace se sutí</t>
  </si>
  <si>
    <t>163</t>
  </si>
  <si>
    <t>998018002</t>
  </si>
  <si>
    <t>Přesun hmot ruční pro budovy v do 12 m</t>
  </si>
  <si>
    <t>1227355475</t>
  </si>
  <si>
    <t>Automat. výpočet</t>
  </si>
  <si>
    <t>164</t>
  </si>
  <si>
    <t>997013213</t>
  </si>
  <si>
    <t>Vnitrostaveništní doprava suti a vybouraných hmot pro budovy v do 12 m ručně</t>
  </si>
  <si>
    <t>-96630294</t>
  </si>
  <si>
    <t>165</t>
  </si>
  <si>
    <t>997013311</t>
  </si>
  <si>
    <t>Montáž a demontáž shozu suti v do 10 m</t>
  </si>
  <si>
    <t>-832137740</t>
  </si>
  <si>
    <t>166</t>
  </si>
  <si>
    <t>997013321</t>
  </si>
  <si>
    <t>Příplatek k shozu suti v do 10 m za první a ZKD den použití</t>
  </si>
  <si>
    <t>-775780678</t>
  </si>
  <si>
    <t>167</t>
  </si>
  <si>
    <t>997013511</t>
  </si>
  <si>
    <t>Odvoz suti a vybouraných hmot na skládku do 1 km s naložením a se složením</t>
  </si>
  <si>
    <t>-432282029</t>
  </si>
  <si>
    <t>168</t>
  </si>
  <si>
    <t>997013509</t>
  </si>
  <si>
    <t>Příplatek k odvozu suti a vybouraných hmot na skládku ZKD 1 km přes 1 km</t>
  </si>
  <si>
    <t>-618394504</t>
  </si>
  <si>
    <t>169</t>
  </si>
  <si>
    <t>997013831</t>
  </si>
  <si>
    <t>Poplatek za uložení na skládce (skládkovné) stavebního odpadu směsného</t>
  </si>
  <si>
    <t>1638382707</t>
  </si>
  <si>
    <t>PSV</t>
  </si>
  <si>
    <t>Práce a dodávky PSV</t>
  </si>
  <si>
    <t>711</t>
  </si>
  <si>
    <t>Izolace proti vodě</t>
  </si>
  <si>
    <t>170</t>
  </si>
  <si>
    <t>711111001</t>
  </si>
  <si>
    <t>Provedení izolace proti zemní vlhkosti vodorovné za studena nátěrem penetračním</t>
  </si>
  <si>
    <t>1148053057</t>
  </si>
  <si>
    <t>26,55*0,6</t>
  </si>
  <si>
    <t>171</t>
  </si>
  <si>
    <t>11163150</t>
  </si>
  <si>
    <t>Lak asfaltový penetrační</t>
  </si>
  <si>
    <t>277870738</t>
  </si>
  <si>
    <t>15,93*0,0003</t>
  </si>
  <si>
    <t>172</t>
  </si>
  <si>
    <t>711141559</t>
  </si>
  <si>
    <t>Provedení izolace proti zemní vlhkosti pásy přitavením vodorovné NAIP</t>
  </si>
  <si>
    <t>306131653</t>
  </si>
  <si>
    <t>15,93</t>
  </si>
  <si>
    <t>173</t>
  </si>
  <si>
    <t>62841170</t>
  </si>
  <si>
    <t>Pásy s modifikovaným asfaltem vložka PE rouno minerální jemnozrnný posyp tl 3mm</t>
  </si>
  <si>
    <t>123603142</t>
  </si>
  <si>
    <t>15,93*1,15</t>
  </si>
  <si>
    <t>174</t>
  </si>
  <si>
    <t>711113111</t>
  </si>
  <si>
    <t>Izolace proti zemní vlhkosti na vodorovné ploše za studena emulzí elastickou</t>
  </si>
  <si>
    <t>-343578718</t>
  </si>
  <si>
    <t>5,63+1,5+3,82+3,71+3,58+3,61+5,65</t>
  </si>
  <si>
    <t>175</t>
  </si>
  <si>
    <t>711113121</t>
  </si>
  <si>
    <t>Izolace proti zemní vlhkosti na svislé ploše za studena emulzí elastickou</t>
  </si>
  <si>
    <t>1409102826</t>
  </si>
  <si>
    <t>(9,98+4,43+7,35+7,1+7,046+7,078+10,08)*0,25+(3,7+5*2)*2</t>
  </si>
  <si>
    <t>176</t>
  </si>
  <si>
    <t>24771220</t>
  </si>
  <si>
    <t>Páska těsnící pro utěsnění rohů a přechodových spár</t>
  </si>
  <si>
    <t>1646376227</t>
  </si>
  <si>
    <t>53,064*1,1</t>
  </si>
  <si>
    <t>177</t>
  </si>
  <si>
    <t>998711202</t>
  </si>
  <si>
    <t>Přesun hmot procentní pro izolace proti vodě, vlhkosti a plynům v objektech v do 12 m</t>
  </si>
  <si>
    <t>%</t>
  </si>
  <si>
    <t>1085540411</t>
  </si>
  <si>
    <t>713</t>
  </si>
  <si>
    <t>Izolace tepelné</t>
  </si>
  <si>
    <t>178</t>
  </si>
  <si>
    <t>713121111</t>
  </si>
  <si>
    <t>Montáž izolace tepelné podlah volně kladenými rohožemi, pásy, dílci, deskami 1 vrstva</t>
  </si>
  <si>
    <t>-2138302263</t>
  </si>
  <si>
    <t>179</t>
  </si>
  <si>
    <t>28372308</t>
  </si>
  <si>
    <t>Deska EPS 100 tl 80mm</t>
  </si>
  <si>
    <t>257454296</t>
  </si>
  <si>
    <t>19,043*1,05</t>
  </si>
  <si>
    <t>180</t>
  </si>
  <si>
    <t>998713202</t>
  </si>
  <si>
    <t>Přesun hmot procentní pro izolace tepelné v objektech v do 12 m</t>
  </si>
  <si>
    <t>-83725536</t>
  </si>
  <si>
    <t>721</t>
  </si>
  <si>
    <t>Zdravotechnika - vnitřní kanalizace</t>
  </si>
  <si>
    <t>181</t>
  </si>
  <si>
    <t>721173401</t>
  </si>
  <si>
    <t>Potrubí kanalizační z PVC SN 4 DN 110 včetně tvarovek</t>
  </si>
  <si>
    <t>1822319254</t>
  </si>
  <si>
    <t>Půdorysy, řezy, výpis</t>
  </si>
  <si>
    <t>182</t>
  </si>
  <si>
    <t>721173402</t>
  </si>
  <si>
    <t>Potrubí kanalizační z PVC SN 4 DN 125 včetně tvarovek</t>
  </si>
  <si>
    <t>1760328946</t>
  </si>
  <si>
    <t>183</t>
  </si>
  <si>
    <t>721173403</t>
  </si>
  <si>
    <t>Potrubí kanalizační z PVC SN 4 DN 160 včetně tvarovek</t>
  </si>
  <si>
    <t>2118502133</t>
  </si>
  <si>
    <t>184</t>
  </si>
  <si>
    <t>721174042</t>
  </si>
  <si>
    <t>Potrubí kanalizační z PP DN 32-40 včetně tvarovek</t>
  </si>
  <si>
    <t>1961504336</t>
  </si>
  <si>
    <t>185</t>
  </si>
  <si>
    <t>721174043</t>
  </si>
  <si>
    <t>Potrubí kanalizační z PP DN 50 včetně tvarovek</t>
  </si>
  <si>
    <t>-1699992298</t>
  </si>
  <si>
    <t>186</t>
  </si>
  <si>
    <t>721174024</t>
  </si>
  <si>
    <t>Potrubí kanalizační z PP DN 70-75</t>
  </si>
  <si>
    <t>276970598</t>
  </si>
  <si>
    <t>187</t>
  </si>
  <si>
    <t>721174025</t>
  </si>
  <si>
    <t>Potrubí kanalizační z PP DN 100-110 včetně tvarovek</t>
  </si>
  <si>
    <t>-1816842660</t>
  </si>
  <si>
    <t>188</t>
  </si>
  <si>
    <t>721194105</t>
  </si>
  <si>
    <t>Vyvedení a upevnění odpadních výpustek DN 50</t>
  </si>
  <si>
    <t>1252732137</t>
  </si>
  <si>
    <t>189</t>
  </si>
  <si>
    <t>721194109</t>
  </si>
  <si>
    <t>Vyvedení a upevnění odpadních výpustek DN 100-110</t>
  </si>
  <si>
    <t>356307753</t>
  </si>
  <si>
    <t>190</t>
  </si>
  <si>
    <t>28615602</t>
  </si>
  <si>
    <t>Čistící kanalizační tvarovka PP DN 50-75</t>
  </si>
  <si>
    <t>-2085864751</t>
  </si>
  <si>
    <t>191</t>
  </si>
  <si>
    <t>28615603</t>
  </si>
  <si>
    <t>Čistící kanalizační tvarovka PP DN 100-110</t>
  </si>
  <si>
    <t>801247202</t>
  </si>
  <si>
    <t>192</t>
  </si>
  <si>
    <t>721273153</t>
  </si>
  <si>
    <t>Hlavice ventilační polypropylen PP DN 110</t>
  </si>
  <si>
    <t>1282965606</t>
  </si>
  <si>
    <t>193</t>
  </si>
  <si>
    <t>721274122</t>
  </si>
  <si>
    <t>Přivzdušňovací ventil vnitřní odpadních potrubí DN 70-75</t>
  </si>
  <si>
    <t>-2126142482</t>
  </si>
  <si>
    <t>194</t>
  </si>
  <si>
    <t>721274123</t>
  </si>
  <si>
    <t>Přivzdušňovací ventil vnitřní odpadních potrubí DN 100-110</t>
  </si>
  <si>
    <t>989081312</t>
  </si>
  <si>
    <t>195</t>
  </si>
  <si>
    <t>721226511</t>
  </si>
  <si>
    <t>Zápachová uzávěrka podomítková pro pračku a myčku DN 40-50</t>
  </si>
  <si>
    <t>889077055</t>
  </si>
  <si>
    <t>196</t>
  </si>
  <si>
    <t>721226573</t>
  </si>
  <si>
    <t>Zápachová uzávěrka podomítková pro odvod kondenzátu</t>
  </si>
  <si>
    <t>256963657</t>
  </si>
  <si>
    <t>197</t>
  </si>
  <si>
    <t>721226579</t>
  </si>
  <si>
    <t>Vtok kondenzátu se zápachovou uzávěrkou</t>
  </si>
  <si>
    <t>2016199921</t>
  </si>
  <si>
    <t>198</t>
  </si>
  <si>
    <t>721299112</t>
  </si>
  <si>
    <t>Napojení potrubí na stávající kanalizaci</t>
  </si>
  <si>
    <t>-566440621</t>
  </si>
  <si>
    <t>199</t>
  </si>
  <si>
    <t>721290111</t>
  </si>
  <si>
    <t>Zkouška těsnosti potrubí kanalizace do DN 125</t>
  </si>
  <si>
    <t>-1628224775</t>
  </si>
  <si>
    <t>200</t>
  </si>
  <si>
    <t>998721202</t>
  </si>
  <si>
    <t>Přesun hmot procentní pro vnitřní kanalizace v objektech v do 12 m</t>
  </si>
  <si>
    <t>-1461417316</t>
  </si>
  <si>
    <t>722</t>
  </si>
  <si>
    <t>Zdravotechnika - vnitřní vodovod</t>
  </si>
  <si>
    <t>201</t>
  </si>
  <si>
    <t>722174001</t>
  </si>
  <si>
    <t>Potrubí vodovodní plastové D 16 včetně tvarovek</t>
  </si>
  <si>
    <t>-1641323847</t>
  </si>
  <si>
    <t>202</t>
  </si>
  <si>
    <t>722173302</t>
  </si>
  <si>
    <t>Příplatek k potrubí vodovodnímu plastovému za členitý rozvod D 16</t>
  </si>
  <si>
    <t>1619118980</t>
  </si>
  <si>
    <t>203</t>
  </si>
  <si>
    <t>722174002</t>
  </si>
  <si>
    <t>Potrubí vodovodní plastové D 20 včetně tvarovek</t>
  </si>
  <si>
    <t>150262403</t>
  </si>
  <si>
    <t>204</t>
  </si>
  <si>
    <t>722173303</t>
  </si>
  <si>
    <t>Příplatek k potrubí vodovodnímu plastovému za členitý rozvod D 20</t>
  </si>
  <si>
    <t>1959902952</t>
  </si>
  <si>
    <t>205</t>
  </si>
  <si>
    <t>722174003</t>
  </si>
  <si>
    <t>Potrubí vodovodní plastové D 25(26) včetně tvarovek</t>
  </si>
  <si>
    <t>1280870691</t>
  </si>
  <si>
    <t>206</t>
  </si>
  <si>
    <t>722173304</t>
  </si>
  <si>
    <t>Příplatek k potrubí vodovodnímu plastovému za členitý rozvod D 25(26)</t>
  </si>
  <si>
    <t>1389512366</t>
  </si>
  <si>
    <t>207</t>
  </si>
  <si>
    <t>722174004</t>
  </si>
  <si>
    <t>Potrubí vodovodní plastové D 32 včetně tvarovek</t>
  </si>
  <si>
    <t>734086858</t>
  </si>
  <si>
    <t>208</t>
  </si>
  <si>
    <t>722174005</t>
  </si>
  <si>
    <t>Potrubí vodovodní plastové D 40 včetně tvarovek</t>
  </si>
  <si>
    <t>1612875463</t>
  </si>
  <si>
    <t>209</t>
  </si>
  <si>
    <t>725813111</t>
  </si>
  <si>
    <t>Ventil rohový s filtrem</t>
  </si>
  <si>
    <t>200387307</t>
  </si>
  <si>
    <t>210</t>
  </si>
  <si>
    <t>725813112</t>
  </si>
  <si>
    <t>Ventil pračkový se zpětnou klapkou G 3/4</t>
  </si>
  <si>
    <t>1208580102</t>
  </si>
  <si>
    <t>211</t>
  </si>
  <si>
    <t>722231141</t>
  </si>
  <si>
    <t>Ventil odvzdušňovací automatický G 1/2</t>
  </si>
  <si>
    <t>-1214875676</t>
  </si>
  <si>
    <t>212</t>
  </si>
  <si>
    <t>722230103</t>
  </si>
  <si>
    <t>Ventil přímý G 1</t>
  </si>
  <si>
    <t>-1799575442</t>
  </si>
  <si>
    <t>213</t>
  </si>
  <si>
    <t>722220121</t>
  </si>
  <si>
    <t>Nástěnka pro baterii G 1/2</t>
  </si>
  <si>
    <t>pár</t>
  </si>
  <si>
    <t>-108683347</t>
  </si>
  <si>
    <t>214</t>
  </si>
  <si>
    <t>722181221</t>
  </si>
  <si>
    <t>Ochrana vodovodního potrubí přilepenými termoizolačními trubicemi z PE tl do 9 mm DN do 22 mm</t>
  </si>
  <si>
    <t>1886669817</t>
  </si>
  <si>
    <t>215</t>
  </si>
  <si>
    <t>722181222</t>
  </si>
  <si>
    <t>Ochrana vodovodního potrubí přilepenými termoizolačními trubicemi z PE tl do 9 mm DN do 45 mm</t>
  </si>
  <si>
    <t>-1330140569</t>
  </si>
  <si>
    <t>216</t>
  </si>
  <si>
    <t>722181251</t>
  </si>
  <si>
    <t>Ochrana vodovodního potrubí přilepenými termoizolačními trubicemi z PE tl do 30 mm DN do 22 mm</t>
  </si>
  <si>
    <t>-899402209</t>
  </si>
  <si>
    <t>1+29</t>
  </si>
  <si>
    <t>217</t>
  </si>
  <si>
    <t>722181252</t>
  </si>
  <si>
    <t>Ochrana vodovodního potrubí přilepenými termoizolačními trubicemi z PE tl do 30 mm DN do 45 mm</t>
  </si>
  <si>
    <t>-1456379719</t>
  </si>
  <si>
    <t>218</t>
  </si>
  <si>
    <t>722262213</t>
  </si>
  <si>
    <t>Vodoměr podružný</t>
  </si>
  <si>
    <t>-2001175180</t>
  </si>
  <si>
    <t>219</t>
  </si>
  <si>
    <t>722270101</t>
  </si>
  <si>
    <t>Sestava vodoměrová podružných vodoměrů</t>
  </si>
  <si>
    <t>-302404095</t>
  </si>
  <si>
    <t>220</t>
  </si>
  <si>
    <t>722250133</t>
  </si>
  <si>
    <t>Hydrantový systém s tvarově stálou hadicí D 19(25) x 30 m celoplechový</t>
  </si>
  <si>
    <t>-674143445</t>
  </si>
  <si>
    <t>221</t>
  </si>
  <si>
    <t>722270109</t>
  </si>
  <si>
    <t>Sestava hlavní vodoměrová - kul. uzávěr, vodoměrné šroubení, vodoměr, kul. uzávěr se zpětnou klapkou s vypouštěním, držák</t>
  </si>
  <si>
    <t>-1450211369</t>
  </si>
  <si>
    <t>222</t>
  </si>
  <si>
    <t>722280240</t>
  </si>
  <si>
    <t>Připojovací sada pro zásobník - uzavír. ventil, zpětná klapka, pojistný ventil, vypouštěcí ventil</t>
  </si>
  <si>
    <t>-837425786</t>
  </si>
  <si>
    <t>223</t>
  </si>
  <si>
    <t>722290215</t>
  </si>
  <si>
    <t>Zkouška těsnosti vodovodního potrubí do DN 100</t>
  </si>
  <si>
    <t>1397278517</t>
  </si>
  <si>
    <t>1+69+75+7+18</t>
  </si>
  <si>
    <t>224</t>
  </si>
  <si>
    <t>722290234</t>
  </si>
  <si>
    <t>Proplach a dezinfekce vodovodního potrubí do DN 80</t>
  </si>
  <si>
    <t>-1919168643</t>
  </si>
  <si>
    <t>225</t>
  </si>
  <si>
    <t>998722202</t>
  </si>
  <si>
    <t>Přesun hmot procentní pro vnitřní vodovod v objektech v do 12 m</t>
  </si>
  <si>
    <t>-15588877</t>
  </si>
  <si>
    <t>725</t>
  </si>
  <si>
    <t>Zdravotechnika - zařizovací předměty</t>
  </si>
  <si>
    <t>226</t>
  </si>
  <si>
    <t>725211602</t>
  </si>
  <si>
    <t>Umyvadlo keramické připevněné na stěnu šrouby bílé 550 mm</t>
  </si>
  <si>
    <t>-413368822</t>
  </si>
  <si>
    <t>227</t>
  </si>
  <si>
    <t>725112171</t>
  </si>
  <si>
    <t>Kombi klozet s hlubokým splachováním včetně instalační sady a sedátka</t>
  </si>
  <si>
    <t>-1754524105</t>
  </si>
  <si>
    <t>228</t>
  </si>
  <si>
    <t>725222119</t>
  </si>
  <si>
    <t>Vana akrylátová s bočním panelem 1700x700 mm</t>
  </si>
  <si>
    <t>-328118147</t>
  </si>
  <si>
    <t>229</t>
  </si>
  <si>
    <t>725241142</t>
  </si>
  <si>
    <t>Vanička sprchová akrylátová čtvrtkruhová 900x900 mm</t>
  </si>
  <si>
    <t>1306725364</t>
  </si>
  <si>
    <t>230</t>
  </si>
  <si>
    <t>725245131</t>
  </si>
  <si>
    <t>Zástěna sprchová včetně dveří do výšky 2000 mm a šířky 900 mm pro vaničky čtvrtkruhové</t>
  </si>
  <si>
    <t>-1446605623</t>
  </si>
  <si>
    <t>231</t>
  </si>
  <si>
    <t>725311121</t>
  </si>
  <si>
    <t>Dřez jednoduchý nerezový se zápachovou uzávěrkou s odkapávací plochou 560x480 mm a miskou (do kuchyňské linky)</t>
  </si>
  <si>
    <t>960220152</t>
  </si>
  <si>
    <t>232</t>
  </si>
  <si>
    <t>725532114</t>
  </si>
  <si>
    <t>Elektrický ohřívač zásobníkový akumulační závěsný svislý 80 l</t>
  </si>
  <si>
    <t>73653737</t>
  </si>
  <si>
    <t>233</t>
  </si>
  <si>
    <t>725821326</t>
  </si>
  <si>
    <t>Baterie dřezová stojánková páková s otáčivým kulatým ústím</t>
  </si>
  <si>
    <t>819825918</t>
  </si>
  <si>
    <t>234</t>
  </si>
  <si>
    <t>725822611</t>
  </si>
  <si>
    <t>Baterie umyvadlová stojánková páková bez výpusti</t>
  </si>
  <si>
    <t>1024940534</t>
  </si>
  <si>
    <t>235</t>
  </si>
  <si>
    <t>725831315</t>
  </si>
  <si>
    <t>Baterie vanová nástěnná páková s přepínačem a sprchou</t>
  </si>
  <si>
    <t>138484133</t>
  </si>
  <si>
    <t>236</t>
  </si>
  <si>
    <t>725841333</t>
  </si>
  <si>
    <t>Baterie sprchová podomítková s přepínačem a sprchou</t>
  </si>
  <si>
    <t>-617795576</t>
  </si>
  <si>
    <t>237</t>
  </si>
  <si>
    <t>725851315</t>
  </si>
  <si>
    <t>Ventil odpadní dřezový s přepadem G 6/4</t>
  </si>
  <si>
    <t>665717133</t>
  </si>
  <si>
    <t>238</t>
  </si>
  <si>
    <t>725851325</t>
  </si>
  <si>
    <t>Ventil odpadní umyvadlový bez přepadu G 5/4</t>
  </si>
  <si>
    <t>578334932</t>
  </si>
  <si>
    <t>239</t>
  </si>
  <si>
    <t>725861102</t>
  </si>
  <si>
    <t>Zápachová uzávěrka pro umyvadla DN 40</t>
  </si>
  <si>
    <t>-2121803240</t>
  </si>
  <si>
    <t>725862103</t>
  </si>
  <si>
    <t>Zápachová uzávěrka pro dřezy DN 40/50</t>
  </si>
  <si>
    <t>-1255816176</t>
  </si>
  <si>
    <t>241</t>
  </si>
  <si>
    <t>725864311</t>
  </si>
  <si>
    <t>Zápachová uzávěrka van DN 40/50 s kulovým kloubem na odtoku</t>
  </si>
  <si>
    <t>1815088570</t>
  </si>
  <si>
    <t>242</t>
  </si>
  <si>
    <t>725865312</t>
  </si>
  <si>
    <t>Zápachová uzávěrka sprchových van DN 40/50 s kulovým kloubem na odtoku a odpadním ventilem</t>
  </si>
  <si>
    <t>272698535</t>
  </si>
  <si>
    <t>243</t>
  </si>
  <si>
    <t>725980123</t>
  </si>
  <si>
    <t>Dvířka 30/30</t>
  </si>
  <si>
    <t>-1557195100</t>
  </si>
  <si>
    <t>244</t>
  </si>
  <si>
    <t>998725202</t>
  </si>
  <si>
    <t>Přesun hmot procentní pro zařizovací předměty v objektech v do 12 m</t>
  </si>
  <si>
    <t>-1087144292</t>
  </si>
  <si>
    <t>741</t>
  </si>
  <si>
    <t>Elektroinstalace - silnoproud</t>
  </si>
  <si>
    <t>245</t>
  </si>
  <si>
    <t>741110121</t>
  </si>
  <si>
    <t>Montáž trubka pancéřová plastová tuhá D přes 16 do 23 mm uložená pod omítku</t>
  </si>
  <si>
    <t>843647623</t>
  </si>
  <si>
    <t>246</t>
  </si>
  <si>
    <t>34571154</t>
  </si>
  <si>
    <t>Trubka elektroinstalační D 22,9/28,5 mm</t>
  </si>
  <si>
    <t>870479899</t>
  </si>
  <si>
    <t>247</t>
  </si>
  <si>
    <t>741112001</t>
  </si>
  <si>
    <t>Montáž krabice zapuštěná plastová</t>
  </si>
  <si>
    <t>-103763895</t>
  </si>
  <si>
    <t>248</t>
  </si>
  <si>
    <t>741112061</t>
  </si>
  <si>
    <t>Montáž krabice přístrojová zapuštěná plastová</t>
  </si>
  <si>
    <t>2116063854</t>
  </si>
  <si>
    <t>249</t>
  </si>
  <si>
    <t>34571512</t>
  </si>
  <si>
    <t>Krabice přístrojová</t>
  </si>
  <si>
    <t>773646588</t>
  </si>
  <si>
    <t>250</t>
  </si>
  <si>
    <t>34571521</t>
  </si>
  <si>
    <t>Krabice pod omítku</t>
  </si>
  <si>
    <t>261325952</t>
  </si>
  <si>
    <t>251</t>
  </si>
  <si>
    <t>34571431</t>
  </si>
  <si>
    <t>Krabice odbočná se svorkovnicí</t>
  </si>
  <si>
    <t>581356524</t>
  </si>
  <si>
    <t>252</t>
  </si>
  <si>
    <t>34562696</t>
  </si>
  <si>
    <t>Svorka krabicová s vodiči do 2,5 mm2</t>
  </si>
  <si>
    <t>302957608</t>
  </si>
  <si>
    <t>253</t>
  </si>
  <si>
    <t>741122011</t>
  </si>
  <si>
    <t>Montáž kabel Cu 2x1,5 až 2,5 mm2 (CYKY)</t>
  </si>
  <si>
    <t>72017145</t>
  </si>
  <si>
    <t>254</t>
  </si>
  <si>
    <t>741122015</t>
  </si>
  <si>
    <t>Montáž kabel Cu 3x1,5 mm2 (CYKY)</t>
  </si>
  <si>
    <t>-772492899</t>
  </si>
  <si>
    <t>520</t>
  </si>
  <si>
    <t>255</t>
  </si>
  <si>
    <t>741122016</t>
  </si>
  <si>
    <t>Montáž kabel Cu 3x2,5 až 6 mm2 (CYKY)</t>
  </si>
  <si>
    <t>492271542</t>
  </si>
  <si>
    <t>380</t>
  </si>
  <si>
    <t>256</t>
  </si>
  <si>
    <t>741122024</t>
  </si>
  <si>
    <t>Montáž kabel Cu 4x10 mm2 (CYKY)</t>
  </si>
  <si>
    <t>1675349413</t>
  </si>
  <si>
    <t>257</t>
  </si>
  <si>
    <t>741122025</t>
  </si>
  <si>
    <t>Montáž kabel Cu 4x16 až 25 mm2 (CYKY)</t>
  </si>
  <si>
    <t>-1589273363</t>
  </si>
  <si>
    <t>258</t>
  </si>
  <si>
    <t>741122031</t>
  </si>
  <si>
    <t>Montáž kabel Cu 5x1,5 až 2,5 mm2 (CYKY)</t>
  </si>
  <si>
    <t>662299813</t>
  </si>
  <si>
    <t>20+45</t>
  </si>
  <si>
    <t>259</t>
  </si>
  <si>
    <t>741120541</t>
  </si>
  <si>
    <t>Montáž šňůra Cu do 5x 2,5 mm2</t>
  </si>
  <si>
    <t>511703159</t>
  </si>
  <si>
    <t>260</t>
  </si>
  <si>
    <t>34111005</t>
  </si>
  <si>
    <t>Kabel silový s Cu jádrem 1 kV 2x1,5mm2</t>
  </si>
  <si>
    <t>1089142217</t>
  </si>
  <si>
    <t>261</t>
  </si>
  <si>
    <t>34111030</t>
  </si>
  <si>
    <t>Kabel silový s Cu jádrem 1 kV 3x1,5mm2</t>
  </si>
  <si>
    <t>893663434</t>
  </si>
  <si>
    <t>262</t>
  </si>
  <si>
    <t>34111036</t>
  </si>
  <si>
    <t>Kabel silový s Cu jádrem 1 kV 3x2,5mm2</t>
  </si>
  <si>
    <t>-663164558</t>
  </si>
  <si>
    <t>263</t>
  </si>
  <si>
    <t>34111076</t>
  </si>
  <si>
    <t>Kabel silový s Cu jádrem 1 kV 4x10mm2</t>
  </si>
  <si>
    <t>-196333095</t>
  </si>
  <si>
    <t>264</t>
  </si>
  <si>
    <t>34111610</t>
  </si>
  <si>
    <t>Kabel silový s Cu jádrem 1 kV 4x25mm2</t>
  </si>
  <si>
    <t>763153488</t>
  </si>
  <si>
    <t>265</t>
  </si>
  <si>
    <t>34111090</t>
  </si>
  <si>
    <t>Kabel silový s Cu jádrem 1 kV 5x1,5mm2</t>
  </si>
  <si>
    <t>1986327793</t>
  </si>
  <si>
    <t>266</t>
  </si>
  <si>
    <t>34111094</t>
  </si>
  <si>
    <t>Kabel silový s Cu jádrem 1 kV 5x2,5mm2</t>
  </si>
  <si>
    <t>-1469364709</t>
  </si>
  <si>
    <t>267</t>
  </si>
  <si>
    <t>34143308</t>
  </si>
  <si>
    <t>Šňůra s Cu jádrem stíněná 5x2,50mm2</t>
  </si>
  <si>
    <t>-317236497</t>
  </si>
  <si>
    <t>268</t>
  </si>
  <si>
    <t>741120001</t>
  </si>
  <si>
    <t>Montáž vodič Cu izolovaný žíla 0,35-6 mm2 (CY)</t>
  </si>
  <si>
    <t>-203847238</t>
  </si>
  <si>
    <t>269</t>
  </si>
  <si>
    <t>741120003</t>
  </si>
  <si>
    <t>Montáž vodič Cu izolovaný žíla 10-16 mm2 (CY)</t>
  </si>
  <si>
    <t>-1053039029</t>
  </si>
  <si>
    <t>270</t>
  </si>
  <si>
    <t>34140842</t>
  </si>
  <si>
    <t>Vodič izolovaný s Cu jádrem 4mm2</t>
  </si>
  <si>
    <t>553240930</t>
  </si>
  <si>
    <t>271</t>
  </si>
  <si>
    <t>34140850</t>
  </si>
  <si>
    <t>Vodič izolovaný s Cu jádrem 16 mm2</t>
  </si>
  <si>
    <t>1065040445</t>
  </si>
  <si>
    <t>272</t>
  </si>
  <si>
    <t>741132132</t>
  </si>
  <si>
    <t>Ukončení kabelů do 4x10 mm2</t>
  </si>
  <si>
    <t>1782941584</t>
  </si>
  <si>
    <t>273</t>
  </si>
  <si>
    <t>741132147</t>
  </si>
  <si>
    <t>Ukončení kabelů do 5x10 mm2</t>
  </si>
  <si>
    <t>1640607143</t>
  </si>
  <si>
    <t>274</t>
  </si>
  <si>
    <t>741132134</t>
  </si>
  <si>
    <t>Ukončení kabelů do 4x25 mm2</t>
  </si>
  <si>
    <t>602503012</t>
  </si>
  <si>
    <t>275</t>
  </si>
  <si>
    <t>741410071</t>
  </si>
  <si>
    <t>Ukončení vodiče pospojování</t>
  </si>
  <si>
    <t>1379991076</t>
  </si>
  <si>
    <t>276</t>
  </si>
  <si>
    <t>35442029</t>
  </si>
  <si>
    <t>Svorka pospojování</t>
  </si>
  <si>
    <t>714952126</t>
  </si>
  <si>
    <t>277</t>
  </si>
  <si>
    <t>35442979</t>
  </si>
  <si>
    <t>Svorkovnice pospojování</t>
  </si>
  <si>
    <t>-762175369</t>
  </si>
  <si>
    <t>278</t>
  </si>
  <si>
    <t>741210002</t>
  </si>
  <si>
    <t>Montáž rozvodnice oceloplechová nebo plastová běžná do 50 kg</t>
  </si>
  <si>
    <t>417652512</t>
  </si>
  <si>
    <t>279</t>
  </si>
  <si>
    <t>741210003</t>
  </si>
  <si>
    <t>Montáž rozvodnice oceloplechová nebo plastová běžná do 100 kg</t>
  </si>
  <si>
    <t>-853516644</t>
  </si>
  <si>
    <t>280</t>
  </si>
  <si>
    <t>35711690</t>
  </si>
  <si>
    <t>Rozvaděč elektroměrový RE</t>
  </si>
  <si>
    <t>1946869982</t>
  </si>
  <si>
    <t>281</t>
  </si>
  <si>
    <t>35711691</t>
  </si>
  <si>
    <t>Rozvaděč RS</t>
  </si>
  <si>
    <t>-1042910079</t>
  </si>
  <si>
    <t>282</t>
  </si>
  <si>
    <t>35711692</t>
  </si>
  <si>
    <t>Rozvaděč bytu</t>
  </si>
  <si>
    <t>-438668663</t>
  </si>
  <si>
    <t>283</t>
  </si>
  <si>
    <t>35711699</t>
  </si>
  <si>
    <t>Svodič přepětí B včetně skříně</t>
  </si>
  <si>
    <t>1529146667</t>
  </si>
  <si>
    <t>284</t>
  </si>
  <si>
    <t>741320023</t>
  </si>
  <si>
    <t>Montáž pojistka do 500 V, 100 A</t>
  </si>
  <si>
    <t>-1449142104</t>
  </si>
  <si>
    <t>35825252</t>
  </si>
  <si>
    <t>Pojistka nožová 80A</t>
  </si>
  <si>
    <t>183245760</t>
  </si>
  <si>
    <t>286</t>
  </si>
  <si>
    <t>741310001</t>
  </si>
  <si>
    <t>Montáž vypínač nástěnný 1-jednopólový prostředí normální</t>
  </si>
  <si>
    <t>1078076142</t>
  </si>
  <si>
    <t>287</t>
  </si>
  <si>
    <t>741310021</t>
  </si>
  <si>
    <t>Montáž přepínač nástěnný 5-sériový prostředí normální</t>
  </si>
  <si>
    <t>-758723757</t>
  </si>
  <si>
    <t>288</t>
  </si>
  <si>
    <t>741310022</t>
  </si>
  <si>
    <t>Montáž přepínač nástěnný 6-střídavý prostředí normální</t>
  </si>
  <si>
    <t>943858197</t>
  </si>
  <si>
    <t>289</t>
  </si>
  <si>
    <t>741310024</t>
  </si>
  <si>
    <t>Montáž přepínač nástěnný 6+6 dvojitý střídavý nebo s vypínačem prostředí normální</t>
  </si>
  <si>
    <t>991438401</t>
  </si>
  <si>
    <t>2+3</t>
  </si>
  <si>
    <t>290</t>
  </si>
  <si>
    <t>741310025</t>
  </si>
  <si>
    <t>Montáž přepínač nástěnný 7-křížový prostředí normální</t>
  </si>
  <si>
    <t>1191350839</t>
  </si>
  <si>
    <t>291</t>
  </si>
  <si>
    <t>741310013</t>
  </si>
  <si>
    <t>Montáž ovladač nástěnný 1/0So-tlačítkový zapínací s doutnavkou prostředí normální</t>
  </si>
  <si>
    <t>843270910</t>
  </si>
  <si>
    <t>292</t>
  </si>
  <si>
    <t>34535512</t>
  </si>
  <si>
    <t>Spínač jednopólový 10A bílý</t>
  </si>
  <si>
    <t>422349966</t>
  </si>
  <si>
    <t>293</t>
  </si>
  <si>
    <t>34535573</t>
  </si>
  <si>
    <t>Spínač řazení 5 10A bílý</t>
  </si>
  <si>
    <t>2030847841</t>
  </si>
  <si>
    <t>294</t>
  </si>
  <si>
    <t>34535553</t>
  </si>
  <si>
    <t>Přepínač střídavý řazení 6 10A bílý</t>
  </si>
  <si>
    <t>672866239</t>
  </si>
  <si>
    <t>295</t>
  </si>
  <si>
    <t>34535793</t>
  </si>
  <si>
    <t>Přepínač střídavý dvojitý 10A bílý</t>
  </si>
  <si>
    <t>-2023381944</t>
  </si>
  <si>
    <t>296</t>
  </si>
  <si>
    <t>34535794</t>
  </si>
  <si>
    <t>Přepínač střídavý s vypínačem 10A bílý</t>
  </si>
  <si>
    <t>-897392266</t>
  </si>
  <si>
    <t>297</t>
  </si>
  <si>
    <t>34535710</t>
  </si>
  <si>
    <t>Přepínač křížový řazení 7 10A bílý</t>
  </si>
  <si>
    <t>1790749275</t>
  </si>
  <si>
    <t>298</t>
  </si>
  <si>
    <t>34535802</t>
  </si>
  <si>
    <t>Ovladač zapínací tlačítkový s doutnavkou 10A bílý</t>
  </si>
  <si>
    <t>-336101098</t>
  </si>
  <si>
    <t>299</t>
  </si>
  <si>
    <t>741313002</t>
  </si>
  <si>
    <t>Montáž zásuvek se zapojením vodičů</t>
  </si>
  <si>
    <t>2135797177</t>
  </si>
  <si>
    <t>300</t>
  </si>
  <si>
    <t>741313006</t>
  </si>
  <si>
    <t>Montáž zásuvka 2x se zapojením vodičů</t>
  </si>
  <si>
    <t>709245954</t>
  </si>
  <si>
    <t>301</t>
  </si>
  <si>
    <t>34555101</t>
  </si>
  <si>
    <t>Zásuvka 1násobná 16A bílá</t>
  </si>
  <si>
    <t>-918275848</t>
  </si>
  <si>
    <t>302</t>
  </si>
  <si>
    <t>34555121</t>
  </si>
  <si>
    <t>Zásuvka 2násobná 16A bílá</t>
  </si>
  <si>
    <t>-358933154</t>
  </si>
  <si>
    <t>303</t>
  </si>
  <si>
    <t>34536700</t>
  </si>
  <si>
    <t>Rámeček pro spínače a zásuvky jednonásobný</t>
  </si>
  <si>
    <t>2036377253</t>
  </si>
  <si>
    <t>304</t>
  </si>
  <si>
    <t>34536705</t>
  </si>
  <si>
    <t>Rámeček pro spínače a zásuvky dvojnásobný, vodorovný</t>
  </si>
  <si>
    <t>542619892</t>
  </si>
  <si>
    <t>305</t>
  </si>
  <si>
    <t>741330763</t>
  </si>
  <si>
    <t>Montáž relé časové</t>
  </si>
  <si>
    <t>-878888562</t>
  </si>
  <si>
    <t>306</t>
  </si>
  <si>
    <t>35835190</t>
  </si>
  <si>
    <t>Relé časové</t>
  </si>
  <si>
    <t>371295485</t>
  </si>
  <si>
    <t>307</t>
  </si>
  <si>
    <t>741311021</t>
  </si>
  <si>
    <t>Montáž přípojka sporáková s doutnavkou se zapojením vodičů</t>
  </si>
  <si>
    <t>642625677</t>
  </si>
  <si>
    <t>308</t>
  </si>
  <si>
    <t>741311089</t>
  </si>
  <si>
    <t>Montáž sporáku</t>
  </si>
  <si>
    <t>408409997</t>
  </si>
  <si>
    <t>309</t>
  </si>
  <si>
    <t>35811071</t>
  </si>
  <si>
    <t>Zásuvka nepropustná nástěnná 16A 400 V</t>
  </si>
  <si>
    <t>-1272149864</t>
  </si>
  <si>
    <t>310</t>
  </si>
  <si>
    <t>54111972</t>
  </si>
  <si>
    <t>Sporák elektrický</t>
  </si>
  <si>
    <t>-196449738</t>
  </si>
  <si>
    <t>311</t>
  </si>
  <si>
    <t>741372061</t>
  </si>
  <si>
    <t>Montáž svítidel LED</t>
  </si>
  <si>
    <t>1511513705</t>
  </si>
  <si>
    <t>312</t>
  </si>
  <si>
    <t>348901</t>
  </si>
  <si>
    <t>Přisazené LED svítidlo s krytem 37W A</t>
  </si>
  <si>
    <t>-2005394410</t>
  </si>
  <si>
    <t>313</t>
  </si>
  <si>
    <t>348902</t>
  </si>
  <si>
    <t>Přisazené LED svítidlo s krytem 28W B</t>
  </si>
  <si>
    <t>1015074192</t>
  </si>
  <si>
    <t>314</t>
  </si>
  <si>
    <t>348903</t>
  </si>
  <si>
    <t>Přisazené LED svítidlo s krytem 28W IP44 C</t>
  </si>
  <si>
    <t>631393176</t>
  </si>
  <si>
    <t>315</t>
  </si>
  <si>
    <t>348904</t>
  </si>
  <si>
    <t>Osvětlení zrcadla LED 18W D</t>
  </si>
  <si>
    <t>461094029</t>
  </si>
  <si>
    <t>316</t>
  </si>
  <si>
    <t>348905</t>
  </si>
  <si>
    <t>Přisazené svítidlo IP65 1x26W E</t>
  </si>
  <si>
    <t>1667991304</t>
  </si>
  <si>
    <t>317</t>
  </si>
  <si>
    <t>348906</t>
  </si>
  <si>
    <t>Přisazené venkovní svítidlo LED se senzorem pohybu 28W F</t>
  </si>
  <si>
    <t>-1927034473</t>
  </si>
  <si>
    <t>318</t>
  </si>
  <si>
    <t>348907</t>
  </si>
  <si>
    <t>Nouzové svítidlo s piktogramem LED 3W</t>
  </si>
  <si>
    <t>-830685617</t>
  </si>
  <si>
    <t>319</t>
  </si>
  <si>
    <t>74819911</t>
  </si>
  <si>
    <t>Kabelový vývod pro svítidlo se svorkovnicí</t>
  </si>
  <si>
    <t>258743257</t>
  </si>
  <si>
    <t>320</t>
  </si>
  <si>
    <t>741410021</t>
  </si>
  <si>
    <t>Montáž vodič uzemňovací pásek průřezu do 120 mm2 v městské zástavbě v zemi</t>
  </si>
  <si>
    <t>1070138505</t>
  </si>
  <si>
    <t>10+40</t>
  </si>
  <si>
    <t>321</t>
  </si>
  <si>
    <t>741420001</t>
  </si>
  <si>
    <t>Montáž drát nebo lano hromosvodné svodové D do 10 mm s podpěrou</t>
  </si>
  <si>
    <t>1610714178</t>
  </si>
  <si>
    <t>322</t>
  </si>
  <si>
    <t>741420022</t>
  </si>
  <si>
    <t>Montáž svorka hromosvodná</t>
  </si>
  <si>
    <t>-1957038464</t>
  </si>
  <si>
    <t>323</t>
  </si>
  <si>
    <t>741420051</t>
  </si>
  <si>
    <t>Montáž vedení hromosvodné-úhelník nebo trubka s držáky do zdiva</t>
  </si>
  <si>
    <t>484571606</t>
  </si>
  <si>
    <t>324</t>
  </si>
  <si>
    <t>741430004</t>
  </si>
  <si>
    <t>Montáž tyč jímací délky do 3 m a pomocný jímač</t>
  </si>
  <si>
    <t>362905438</t>
  </si>
  <si>
    <t>325</t>
  </si>
  <si>
    <t>35442062</t>
  </si>
  <si>
    <t>Pás zemnící 30x4mm FeZn</t>
  </si>
  <si>
    <t>kg</t>
  </si>
  <si>
    <t>2041179312</t>
  </si>
  <si>
    <t>40*0,95*1,1</t>
  </si>
  <si>
    <t>326</t>
  </si>
  <si>
    <t>35441073</t>
  </si>
  <si>
    <t>Drát D 10mm FeZn</t>
  </si>
  <si>
    <t>-84909746</t>
  </si>
  <si>
    <t>10*0,62*1,1</t>
  </si>
  <si>
    <t>327</t>
  </si>
  <si>
    <t>35441077</t>
  </si>
  <si>
    <t>Drát D 8mm AlMgSi</t>
  </si>
  <si>
    <t>9794426</t>
  </si>
  <si>
    <t>80*0,135*1,1</t>
  </si>
  <si>
    <t>328</t>
  </si>
  <si>
    <t>35441520</t>
  </si>
  <si>
    <t>Podpěra vedení FeZn pro vlnitou krytinu</t>
  </si>
  <si>
    <t>571853569</t>
  </si>
  <si>
    <t>329</t>
  </si>
  <si>
    <t>35441415</t>
  </si>
  <si>
    <t>Podpěra vedení FeZn do zdiva</t>
  </si>
  <si>
    <t>2115225449</t>
  </si>
  <si>
    <t>330</t>
  </si>
  <si>
    <t>35441885</t>
  </si>
  <si>
    <t>Svorka spojovací pro lano D 8-10 mm</t>
  </si>
  <si>
    <t>1748305572</t>
  </si>
  <si>
    <t>331</t>
  </si>
  <si>
    <t>35441905</t>
  </si>
  <si>
    <t>Svorka připojovací k připojení okapových žlabů</t>
  </si>
  <si>
    <t>-1330908838</t>
  </si>
  <si>
    <t>332</t>
  </si>
  <si>
    <t>35441895</t>
  </si>
  <si>
    <t>Svorka připojovací k připojení kovových částí</t>
  </si>
  <si>
    <t>-72828659</t>
  </si>
  <si>
    <t>333</t>
  </si>
  <si>
    <t>35442003</t>
  </si>
  <si>
    <t>Svorka na potrubí, FeZn</t>
  </si>
  <si>
    <t>1707229073</t>
  </si>
  <si>
    <t>334</t>
  </si>
  <si>
    <t>35441860</t>
  </si>
  <si>
    <t>Svorka FeZn k jímací tyči - 4 šrouby</t>
  </si>
  <si>
    <t>-1554869451</t>
  </si>
  <si>
    <t>335</t>
  </si>
  <si>
    <t>35441925</t>
  </si>
  <si>
    <t>Svorka zkušební pro lano D 6-12 mm, FeZn</t>
  </si>
  <si>
    <t>465698181</t>
  </si>
  <si>
    <t>336</t>
  </si>
  <si>
    <t>35441128</t>
  </si>
  <si>
    <t>Tyč jímací 1500 mm včetně držáku na hřeben</t>
  </si>
  <si>
    <t>-755912386</t>
  </si>
  <si>
    <t>337</t>
  </si>
  <si>
    <t>35441069</t>
  </si>
  <si>
    <t>Pomocný jímač</t>
  </si>
  <si>
    <t>-1733828755</t>
  </si>
  <si>
    <t>338</t>
  </si>
  <si>
    <t>35441831</t>
  </si>
  <si>
    <t>Úhelník ochranný na ochranu svodu - 2000 mm, FeZn</t>
  </si>
  <si>
    <t>-1667754294</t>
  </si>
  <si>
    <t>339</t>
  </si>
  <si>
    <t>35442110</t>
  </si>
  <si>
    <t>Štítek plastový</t>
  </si>
  <si>
    <t>458201698</t>
  </si>
  <si>
    <t>340</t>
  </si>
  <si>
    <t>HZS2222</t>
  </si>
  <si>
    <t>Hodinová zúčtovací sazba elektrikář odborný - revize a ostatní práce</t>
  </si>
  <si>
    <t>-272965049</t>
  </si>
  <si>
    <t>341</t>
  </si>
  <si>
    <t>998741202</t>
  </si>
  <si>
    <t>Přesun hmot procentní pro silnoproud v objektech v do 12 m</t>
  </si>
  <si>
    <t>441068425</t>
  </si>
  <si>
    <t>742</t>
  </si>
  <si>
    <t>Elektroinstalace - slaboproud</t>
  </si>
  <si>
    <t>342</t>
  </si>
  <si>
    <t>742110001</t>
  </si>
  <si>
    <t>Montáž trubek pro slaboproud plastových ohebných uložených pod omítku</t>
  </si>
  <si>
    <t>1747482563</t>
  </si>
  <si>
    <t>343</t>
  </si>
  <si>
    <t>34571072</t>
  </si>
  <si>
    <t>Trubka elektroinstalační ohebná z PVC (EN) 2320 včetně protahovacího vodiče</t>
  </si>
  <si>
    <t>1436669852</t>
  </si>
  <si>
    <t>344</t>
  </si>
  <si>
    <t>34571074</t>
  </si>
  <si>
    <t>Trubka elektroinstalační ohebná z PVC (EN) 2332 včetně protahovacího vodiče</t>
  </si>
  <si>
    <t>1092723100</t>
  </si>
  <si>
    <t>345</t>
  </si>
  <si>
    <t>742110501</t>
  </si>
  <si>
    <t>Montáž krabic pro slaboproud zapuštěných plastových</t>
  </si>
  <si>
    <t>270485144</t>
  </si>
  <si>
    <t>346</t>
  </si>
  <si>
    <t>443533761</t>
  </si>
  <si>
    <t>347</t>
  </si>
  <si>
    <t>34571519</t>
  </si>
  <si>
    <t>Krabice protahovací</t>
  </si>
  <si>
    <t>1936419559</t>
  </si>
  <si>
    <t>348</t>
  </si>
  <si>
    <t>742121002</t>
  </si>
  <si>
    <t>Montáž kabelů sdělovacích pro vnitřní rozvody</t>
  </si>
  <si>
    <t>-509328119</t>
  </si>
  <si>
    <t>400</t>
  </si>
  <si>
    <t>349</t>
  </si>
  <si>
    <t>34123563</t>
  </si>
  <si>
    <t>Kabel sdělovací Cu 4x1</t>
  </si>
  <si>
    <t>171994407</t>
  </si>
  <si>
    <t>350</t>
  </si>
  <si>
    <t>34126168</t>
  </si>
  <si>
    <t>Kabel sdělovací UTP 5</t>
  </si>
  <si>
    <t>1847026194</t>
  </si>
  <si>
    <t>351</t>
  </si>
  <si>
    <t>34126543</t>
  </si>
  <si>
    <t>Kabel sdělovací H125 75 ohmů</t>
  </si>
  <si>
    <t>788038176</t>
  </si>
  <si>
    <t>352</t>
  </si>
  <si>
    <t>74226950</t>
  </si>
  <si>
    <t>Ukončení koaxiálního kabelu</t>
  </si>
  <si>
    <t>512022239</t>
  </si>
  <si>
    <t>353</t>
  </si>
  <si>
    <t>74226951</t>
  </si>
  <si>
    <t>Ukončení kabelu UTP</t>
  </si>
  <si>
    <t>-75602660</t>
  </si>
  <si>
    <t>354</t>
  </si>
  <si>
    <t>74226952</t>
  </si>
  <si>
    <t>Ukončení kabelu 4x1</t>
  </si>
  <si>
    <t>-1834058861</t>
  </si>
  <si>
    <t>355</t>
  </si>
  <si>
    <t>742310001</t>
  </si>
  <si>
    <t>Montáž napájecího modulu k domácímu telefonu</t>
  </si>
  <si>
    <t>-164598636</t>
  </si>
  <si>
    <t>356</t>
  </si>
  <si>
    <t>742310002</t>
  </si>
  <si>
    <t>Montáž komunikačního tabla</t>
  </si>
  <si>
    <t>1069454852</t>
  </si>
  <si>
    <t>357</t>
  </si>
  <si>
    <t>742310006</t>
  </si>
  <si>
    <t>Montáž domácího nástěnného audio/video telefonu</t>
  </si>
  <si>
    <t>785644926</t>
  </si>
  <si>
    <t>358</t>
  </si>
  <si>
    <t>742320001</t>
  </si>
  <si>
    <t>Montáž elektrického zámku</t>
  </si>
  <si>
    <t>-1462551357</t>
  </si>
  <si>
    <t>359</t>
  </si>
  <si>
    <t>389190</t>
  </si>
  <si>
    <t>Napaječ domovního telefonu</t>
  </si>
  <si>
    <t>-909096613</t>
  </si>
  <si>
    <t>389191</t>
  </si>
  <si>
    <t>Tablo domovního telefonu 6 tl.</t>
  </si>
  <si>
    <t>229419969</t>
  </si>
  <si>
    <t>361</t>
  </si>
  <si>
    <t>389192</t>
  </si>
  <si>
    <t>Domácí telefon</t>
  </si>
  <si>
    <t>-1924927282</t>
  </si>
  <si>
    <t>362</t>
  </si>
  <si>
    <t>389193</t>
  </si>
  <si>
    <t>Elektrický zámek</t>
  </si>
  <si>
    <t>2065516520</t>
  </si>
  <si>
    <t>363</t>
  </si>
  <si>
    <t>742420061</t>
  </si>
  <si>
    <t>Montáž rozvodnice TV+R</t>
  </si>
  <si>
    <t>-1113473023</t>
  </si>
  <si>
    <t>364</t>
  </si>
  <si>
    <t>390091</t>
  </si>
  <si>
    <t>Rozvaděč TV+R</t>
  </si>
  <si>
    <t>1951519895</t>
  </si>
  <si>
    <t>365</t>
  </si>
  <si>
    <t>742420021</t>
  </si>
  <si>
    <t>Montáž anténního stožáru včetně upevňovacího materiálu</t>
  </si>
  <si>
    <t>-1794957407</t>
  </si>
  <si>
    <t>366</t>
  </si>
  <si>
    <t>742420009</t>
  </si>
  <si>
    <t>Montáž anténního systému</t>
  </si>
  <si>
    <t>-970507517</t>
  </si>
  <si>
    <t>367</t>
  </si>
  <si>
    <t>742420121</t>
  </si>
  <si>
    <t>Montáž televizní a telefonní zásuvky</t>
  </si>
  <si>
    <t>2093352754</t>
  </si>
  <si>
    <t>368</t>
  </si>
  <si>
    <t>390901</t>
  </si>
  <si>
    <t>Anténní stožár 3 m</t>
  </si>
  <si>
    <t>2083211051</t>
  </si>
  <si>
    <t>369</t>
  </si>
  <si>
    <t>390990</t>
  </si>
  <si>
    <t>Anténní systém pozemního vysílání TV+R</t>
  </si>
  <si>
    <t>1883331343</t>
  </si>
  <si>
    <t>370</t>
  </si>
  <si>
    <t>37451231</t>
  </si>
  <si>
    <t>Zásuvka telefonní bílá</t>
  </si>
  <si>
    <t>702358360</t>
  </si>
  <si>
    <t>371</t>
  </si>
  <si>
    <t>37451121</t>
  </si>
  <si>
    <t>Zásuvka tv+r bílá</t>
  </si>
  <si>
    <t>-1078764954</t>
  </si>
  <si>
    <t>372</t>
  </si>
  <si>
    <t>730382689</t>
  </si>
  <si>
    <t>373</t>
  </si>
  <si>
    <t>742210121</t>
  </si>
  <si>
    <t>Montáž hlásiče automatického bodového</t>
  </si>
  <si>
    <t>-1209264384</t>
  </si>
  <si>
    <t>374</t>
  </si>
  <si>
    <t>40483010</t>
  </si>
  <si>
    <t>Detektor kouře se zálohou, 230 V</t>
  </si>
  <si>
    <t>-961317485</t>
  </si>
  <si>
    <t>375</t>
  </si>
  <si>
    <t>HZS3222</t>
  </si>
  <si>
    <t>Hodinová zúčtovací sazba montér slaboproudých zařízení odborný - kompletace a nastavení</t>
  </si>
  <si>
    <t>233523288</t>
  </si>
  <si>
    <t>376</t>
  </si>
  <si>
    <t>998742202</t>
  </si>
  <si>
    <t>Přesun hmot procentní pro slaboproud v objektech v do 12 m</t>
  </si>
  <si>
    <t>1339518857</t>
  </si>
  <si>
    <t>751</t>
  </si>
  <si>
    <t>Vzduchotechnika</t>
  </si>
  <si>
    <t>377</t>
  </si>
  <si>
    <t>751111012</t>
  </si>
  <si>
    <t>Mtž vent ax ntl nástěnného základního D do 200 mm</t>
  </si>
  <si>
    <t>-1865031895</t>
  </si>
  <si>
    <t>378</t>
  </si>
  <si>
    <t>42914137</t>
  </si>
  <si>
    <t>Ventilátor axiální stěnový zpětná klapka a zpožděný doběh skříň z plastu D 120-125mm IP44</t>
  </si>
  <si>
    <t>-2100552033</t>
  </si>
  <si>
    <t>379</t>
  </si>
  <si>
    <t>751510042</t>
  </si>
  <si>
    <t>Vzduchotechnické potrubí D do 200 mm kompletní provedení včetně tvarovek, spodního kusu a přeruš kondenzátu</t>
  </si>
  <si>
    <t>-242398544</t>
  </si>
  <si>
    <t>751514776</t>
  </si>
  <si>
    <t>Mtž protidešťové stříšky nebo výfukové hlavice potrubí kruhové bez příruby D do 200 mm</t>
  </si>
  <si>
    <t>1677572908</t>
  </si>
  <si>
    <t>381</t>
  </si>
  <si>
    <t>42981267</t>
  </si>
  <si>
    <t>Hlavice výfuková D do 200mm</t>
  </si>
  <si>
    <t>-15434570</t>
  </si>
  <si>
    <t>382</t>
  </si>
  <si>
    <t>HZS3212</t>
  </si>
  <si>
    <t>Hodinová zúčtovací sazba montér vzduchotechniky a chlazení odborný - zkoušky a ostatní práce</t>
  </si>
  <si>
    <t>1176735493</t>
  </si>
  <si>
    <t>383</t>
  </si>
  <si>
    <t>998751201</t>
  </si>
  <si>
    <t>Přesun hmot procentní pro vzduchotechniku v objektech v do 12 m</t>
  </si>
  <si>
    <t>1631262653</t>
  </si>
  <si>
    <t>762</t>
  </si>
  <si>
    <t>Konstrukce tesařské</t>
  </si>
  <si>
    <t>762523914</t>
  </si>
  <si>
    <t>Doplnění části podlah hrubými prkny tl do 32 mm plochy jednotlivě do 4 m2</t>
  </si>
  <si>
    <t>-945173131</t>
  </si>
  <si>
    <t>385</t>
  </si>
  <si>
    <t>HZS2112</t>
  </si>
  <si>
    <t>Hodinová zúčtovací sazba tesař odborný - úpravy dřevěných stropů a krovu (otvory, prostupy) včetně materiálu</t>
  </si>
  <si>
    <t>-1367937381</t>
  </si>
  <si>
    <t>386</t>
  </si>
  <si>
    <t>998762202</t>
  </si>
  <si>
    <t>Přesun hmot procentní pro kce tesařské v objektech v do 12 m</t>
  </si>
  <si>
    <t>-518428601</t>
  </si>
  <si>
    <t>763</t>
  </si>
  <si>
    <t>Konstrukce suché výstavby</t>
  </si>
  <si>
    <t>387</t>
  </si>
  <si>
    <t>763131441</t>
  </si>
  <si>
    <t>SDK podhled desky 2xDF 12,5 bez TI dvouvrstvá spodní kce profil CD+UD</t>
  </si>
  <si>
    <t>-1047644310</t>
  </si>
  <si>
    <t>388</t>
  </si>
  <si>
    <t>763131453</t>
  </si>
  <si>
    <t>SDK podhled deska 1xH2 15 bez TI dvouvrstvá spodní kce profil CD+UD</t>
  </si>
  <si>
    <t>-872956065</t>
  </si>
  <si>
    <t>3,82+3,71+3,58+3,61+5,65</t>
  </si>
  <si>
    <t>389</t>
  </si>
  <si>
    <t>763131751</t>
  </si>
  <si>
    <t>Montáž parotěsné zábrany do SDK podhledu</t>
  </si>
  <si>
    <t>587724464</t>
  </si>
  <si>
    <t>14,08+20,37</t>
  </si>
  <si>
    <t>390</t>
  </si>
  <si>
    <t>28329276</t>
  </si>
  <si>
    <t>Folie nehořlavá parotěsná pro interiér 140 g/m2, včetně doplňků</t>
  </si>
  <si>
    <t>514227973</t>
  </si>
  <si>
    <t>34,45*1,2</t>
  </si>
  <si>
    <t>391</t>
  </si>
  <si>
    <t>763164546</t>
  </si>
  <si>
    <t>SDK obklad tvaru L š do 0,8 m desky 1xH2DF 15</t>
  </si>
  <si>
    <t>-597236695</t>
  </si>
  <si>
    <t>1,025</t>
  </si>
  <si>
    <t>392</t>
  </si>
  <si>
    <t>763164646</t>
  </si>
  <si>
    <t>SDK obklad kovových kcí tvaru U š do 1,2 m desky 1xH2DF 15</t>
  </si>
  <si>
    <t>379797314</t>
  </si>
  <si>
    <t>2,125</t>
  </si>
  <si>
    <t>393</t>
  </si>
  <si>
    <t>998763402</t>
  </si>
  <si>
    <t>Přesun hmot procentní pro sádrokartonové konstrukce v objektech v do 12 m</t>
  </si>
  <si>
    <t>-134080903</t>
  </si>
  <si>
    <t>764</t>
  </si>
  <si>
    <t>Konstrukce klempířské</t>
  </si>
  <si>
    <t>394</t>
  </si>
  <si>
    <t>764314611</t>
  </si>
  <si>
    <t>Lemování prostupů střech s krytinou prejzovou nebo vlnitou z Pz s povrchovou úpravou</t>
  </si>
  <si>
    <t>427039274</t>
  </si>
  <si>
    <t>Půdorys střechy, výpis</t>
  </si>
  <si>
    <t>1,35+7*0,5</t>
  </si>
  <si>
    <t>395</t>
  </si>
  <si>
    <t>764216644</t>
  </si>
  <si>
    <t>Oplechování rovných parapetů celoplošně lepené z Pz s povrchovou úpravou rš do 330 mm</t>
  </si>
  <si>
    <t>-1459980766</t>
  </si>
  <si>
    <t>0,5+2*0,6+1+1,2</t>
  </si>
  <si>
    <t>396</t>
  </si>
  <si>
    <t>764216645</t>
  </si>
  <si>
    <t>Oplechování rovných parapetů celoplošně lepené z Pz s povrchovou úpravou rš do 400 mm</t>
  </si>
  <si>
    <t>968665773</t>
  </si>
  <si>
    <t>3*1,2</t>
  </si>
  <si>
    <t>397</t>
  </si>
  <si>
    <t>764216646</t>
  </si>
  <si>
    <t>Oplechování rovných parapetů celoplošně lepené z Pz s povrchovou úpravou rš do 500 mm</t>
  </si>
  <si>
    <t>-1350638891</t>
  </si>
  <si>
    <t>1,2</t>
  </si>
  <si>
    <t>398</t>
  </si>
  <si>
    <t>HZS2152</t>
  </si>
  <si>
    <t>Hodinová zúčtovací sazba klempíř odborný - očištění, příp. úpravy, vyspravení stávajících klempířských prvků včetně materiálu</t>
  </si>
  <si>
    <t>1743763672</t>
  </si>
  <si>
    <t>399</t>
  </si>
  <si>
    <t>998764202</t>
  </si>
  <si>
    <t>Přesun hmot procentní pro konstrukce klempířské v objektech v do 12 m</t>
  </si>
  <si>
    <t>-561542250</t>
  </si>
  <si>
    <t>765</t>
  </si>
  <si>
    <t>Krytina skládaná</t>
  </si>
  <si>
    <t>HZS2142</t>
  </si>
  <si>
    <t>Hodinová zúčtovací sazba pokrývač odborný - úpravy stávající střešní krytiny - částečná demontáž, zpětné doplnění včetně materiálu</t>
  </si>
  <si>
    <t>-2108264146</t>
  </si>
  <si>
    <t>401</t>
  </si>
  <si>
    <t>998765202</t>
  </si>
  <si>
    <t>Přesun hmot procentní pro krytiny skládané v objektech v do 12 m</t>
  </si>
  <si>
    <t>-466201860</t>
  </si>
  <si>
    <t>766</t>
  </si>
  <si>
    <t>Konstrukce truhlářské</t>
  </si>
  <si>
    <t>402</t>
  </si>
  <si>
    <t>766001</t>
  </si>
  <si>
    <t>Dodávka a montáž plastových oken a dveří, parametry a vybavení dle PD, včeně kování, doplňků, vnitřních parapetů a ošetření připojovacích spár</t>
  </si>
  <si>
    <t>-1665961521</t>
  </si>
  <si>
    <t>Půdorysy, výpisy</t>
  </si>
  <si>
    <t>Cena je stanovena na základě průzkumu trhu</t>
  </si>
  <si>
    <t>8,764</t>
  </si>
  <si>
    <t>403</t>
  </si>
  <si>
    <t>766660001</t>
  </si>
  <si>
    <t>Montáž dveřních křídel otvíravých 1křídlových š do 0,8 m do ocelové zárubně</t>
  </si>
  <si>
    <t>1954365926</t>
  </si>
  <si>
    <t>404</t>
  </si>
  <si>
    <t>766660002</t>
  </si>
  <si>
    <t>Montáž dveřních křídel otvíravých 1křídlových š přes 0,8 m do ocelové zárubně</t>
  </si>
  <si>
    <t>1919560283</t>
  </si>
  <si>
    <t>405</t>
  </si>
  <si>
    <t>766660021</t>
  </si>
  <si>
    <t>Montáž dveřních křídel otvíravých 1křídlových š do 0,8 m požárních do ocelové zárubně</t>
  </si>
  <si>
    <t>1544669936</t>
  </si>
  <si>
    <t>406</t>
  </si>
  <si>
    <t>766660022</t>
  </si>
  <si>
    <t>Montáž dveřních křídel otvíravých 1křídlových š přes 0,8 m požárních do ocelové zárubně</t>
  </si>
  <si>
    <t>1252547877</t>
  </si>
  <si>
    <t>407</t>
  </si>
  <si>
    <t>766660311</t>
  </si>
  <si>
    <t>Montáž posuvných dveří jednokřídlových průchozí šířky do 800 mm do pouzdra s jednou kapsou</t>
  </si>
  <si>
    <t>1651955085</t>
  </si>
  <si>
    <t>408</t>
  </si>
  <si>
    <t>61161717</t>
  </si>
  <si>
    <t>Dveře vnitřní hladké plné 1křídlové 70x197cm s povrchovou úpravou</t>
  </si>
  <si>
    <t>1376246412</t>
  </si>
  <si>
    <t>409</t>
  </si>
  <si>
    <t>61161721</t>
  </si>
  <si>
    <t>Dveře vnitřní hladké plné 1křídlové 80x197cm s povrchovou úpravou</t>
  </si>
  <si>
    <t>-970288330</t>
  </si>
  <si>
    <t>410</t>
  </si>
  <si>
    <t>61161760</t>
  </si>
  <si>
    <t>Dveře vnitřní hladké 2/3sklo 1křídlové 80x197cm s povrchovou úpravou</t>
  </si>
  <si>
    <t>562158214</t>
  </si>
  <si>
    <t>411</t>
  </si>
  <si>
    <t>61165310</t>
  </si>
  <si>
    <t>Dveře vnitřní protipožární hladké plné 1křídlové 80x197cm s povrchovou úpravou</t>
  </si>
  <si>
    <t>2012663605</t>
  </si>
  <si>
    <t>412</t>
  </si>
  <si>
    <t>61165319</t>
  </si>
  <si>
    <t>Dveře vnitřní protipožární hladké plné 1křídlové atypický rozměr 80x134cm s povrchovou úpravou</t>
  </si>
  <si>
    <t>60471558</t>
  </si>
  <si>
    <t>413</t>
  </si>
  <si>
    <t>61165314</t>
  </si>
  <si>
    <t>Dveře vnitřní protipožární hladké plné 1křídlové 90x197cm s povrchovou úpravou</t>
  </si>
  <si>
    <t>-1207525718</t>
  </si>
  <si>
    <t>414</t>
  </si>
  <si>
    <t>61173131</t>
  </si>
  <si>
    <t>Dveře vchodové dřevěné plné 70x197 cm s povrchovou úpravou</t>
  </si>
  <si>
    <t>-1881271923</t>
  </si>
  <si>
    <t>415</t>
  </si>
  <si>
    <t>61173120</t>
  </si>
  <si>
    <t>Dveře vchodové dřevěné plné 80x197 cm s povrchovou úpravou</t>
  </si>
  <si>
    <t>-1469904120</t>
  </si>
  <si>
    <t>416</t>
  </si>
  <si>
    <t>61173121</t>
  </si>
  <si>
    <t>Dveře vchodové dřevěné plné 90x197 cm s povrchovou úpravou</t>
  </si>
  <si>
    <t>1167904373</t>
  </si>
  <si>
    <t>417</t>
  </si>
  <si>
    <t>766682111</t>
  </si>
  <si>
    <t>Montáž zárubní obložkových pro dveře jednokřídlové tl stěny do 170 mm</t>
  </si>
  <si>
    <t>-494510508</t>
  </si>
  <si>
    <t>418</t>
  </si>
  <si>
    <t>61182258</t>
  </si>
  <si>
    <t>Zárubeň obložková pro dveře 1křídlové 60,70,80,90x197cm tl 6-17cm s povrchovou úpravou</t>
  </si>
  <si>
    <t>33162917</t>
  </si>
  <si>
    <t>419</t>
  </si>
  <si>
    <t>766660722</t>
  </si>
  <si>
    <t>Montáž dveřního kování</t>
  </si>
  <si>
    <t>2098450748</t>
  </si>
  <si>
    <t>420</t>
  </si>
  <si>
    <t>54914620</t>
  </si>
  <si>
    <t>Kování vrchní dveřní (klika / koule / WC) včetně rozet-štítů a montážního materiálu</t>
  </si>
  <si>
    <t>-622589781</t>
  </si>
  <si>
    <t>421</t>
  </si>
  <si>
    <t>54964110</t>
  </si>
  <si>
    <t>Vložka zámková cylindrická oboustranná</t>
  </si>
  <si>
    <t>1981458669</t>
  </si>
  <si>
    <t>422</t>
  </si>
  <si>
    <t>766695213</t>
  </si>
  <si>
    <t>Montáž truhlářských prahů dveří 1křídlových šířky přes 10 cm</t>
  </si>
  <si>
    <t>1234705531</t>
  </si>
  <si>
    <t>423</t>
  </si>
  <si>
    <t>61187401</t>
  </si>
  <si>
    <t>Práh dveřní dřevěný bukový tl 2cm dl 82cm š do 15cm včetně povrchové úpravy</t>
  </si>
  <si>
    <t>-2014661456</t>
  </si>
  <si>
    <t>424</t>
  </si>
  <si>
    <t>61187421</t>
  </si>
  <si>
    <t>Práh dveřní dřevěný bukový tl 2cm dl 92cm š do 15cm včetně povrchové úpravy</t>
  </si>
  <si>
    <t>756155928</t>
  </si>
  <si>
    <t>425</t>
  </si>
  <si>
    <t>766660717</t>
  </si>
  <si>
    <t>Montáž dveřních křídel samozavírače na ocelovou zárubeň</t>
  </si>
  <si>
    <t>-1131081181</t>
  </si>
  <si>
    <t>426</t>
  </si>
  <si>
    <t>54917265</t>
  </si>
  <si>
    <t>Samozavírač dveří hydraulický</t>
  </si>
  <si>
    <t>-1509551397</t>
  </si>
  <si>
    <t>427</t>
  </si>
  <si>
    <t>766008</t>
  </si>
  <si>
    <t>Dodávka a montáž kuchyňských linek, parametry a vybavení dle PD</t>
  </si>
  <si>
    <t>1712075616</t>
  </si>
  <si>
    <t>428</t>
  </si>
  <si>
    <t>HZS2122</t>
  </si>
  <si>
    <t>Hodinová zúčtovací sazba truhlář odborný - vyspravení stávajícího dřevěného schodiště včetně materiálu</t>
  </si>
  <si>
    <t>1598200158</t>
  </si>
  <si>
    <t>429</t>
  </si>
  <si>
    <t>998766202</t>
  </si>
  <si>
    <t>Přesun hmot procentní pro konstrukce truhlářské v objektech v do 12 m</t>
  </si>
  <si>
    <t>570264196</t>
  </si>
  <si>
    <t>767</t>
  </si>
  <si>
    <t>Konstrukce zámečnické</t>
  </si>
  <si>
    <t>430</t>
  </si>
  <si>
    <t>HZS2132</t>
  </si>
  <si>
    <t>Hodinová zúčtovací sazba zámečník odborný - očištění a vyspravení schodišťových madel včetně materiálu</t>
  </si>
  <si>
    <t>154414403</t>
  </si>
  <si>
    <t>431</t>
  </si>
  <si>
    <t>767122112</t>
  </si>
  <si>
    <t>Montáž stěn s výplní z kovové sítě</t>
  </si>
  <si>
    <t>1872599865</t>
  </si>
  <si>
    <t>Půdorys, výpis</t>
  </si>
  <si>
    <t>(1,019+2,97+2,97+2,12+2)*2,4</t>
  </si>
  <si>
    <t>432</t>
  </si>
  <si>
    <t>767122129</t>
  </si>
  <si>
    <t>Příplatek za provedení dveří včetně dodání pantů a kování</t>
  </si>
  <si>
    <t>620514683</t>
  </si>
  <si>
    <t>433</t>
  </si>
  <si>
    <t>14550246</t>
  </si>
  <si>
    <t>Profily ocelové</t>
  </si>
  <si>
    <t>-540452265</t>
  </si>
  <si>
    <t>0,61*1,1</t>
  </si>
  <si>
    <t>434</t>
  </si>
  <si>
    <t>31324912</t>
  </si>
  <si>
    <t>Žebírkové pletivo v rámu</t>
  </si>
  <si>
    <t>-1227859446</t>
  </si>
  <si>
    <t>26,95*1,4</t>
  </si>
  <si>
    <t>435</t>
  </si>
  <si>
    <t>998767202</t>
  </si>
  <si>
    <t>Přesun hmot procentní pro zámečnické konstrukce v objektech v do 12 m</t>
  </si>
  <si>
    <t>-1091468401</t>
  </si>
  <si>
    <t>771</t>
  </si>
  <si>
    <t>Podlahy z dlaždic</t>
  </si>
  <si>
    <t>436</t>
  </si>
  <si>
    <t>771473112</t>
  </si>
  <si>
    <t>Montáž soklíků z dlaždic keramických lepených rovných v do 90 mm</t>
  </si>
  <si>
    <t>1848778626</t>
  </si>
  <si>
    <t>23,81+1,65+6,7+10,38+6,151+15,48+12,245</t>
  </si>
  <si>
    <t>21,064+1,5+1,85++2,15+2,2+2,15+1,85</t>
  </si>
  <si>
    <t>437</t>
  </si>
  <si>
    <t>771473132</t>
  </si>
  <si>
    <t>Montáž soklíků z dlaždic keramických schodišťových stupňovitých lepených v do 90 mm</t>
  </si>
  <si>
    <t>1000920070</t>
  </si>
  <si>
    <t>22,44+2*1,44</t>
  </si>
  <si>
    <t>438</t>
  </si>
  <si>
    <t>771274123</t>
  </si>
  <si>
    <t>Montáž obkladů stupnic z dlaždic protiskluzných keramických lepených š do 300 mm</t>
  </si>
  <si>
    <t>692086910</t>
  </si>
  <si>
    <t>439</t>
  </si>
  <si>
    <t>771274242</t>
  </si>
  <si>
    <t>Montáž obkladů podstupnic z dlaždic protiskluzných keramických lepených v do 200 mm</t>
  </si>
  <si>
    <t>-1596672858</t>
  </si>
  <si>
    <t>9,06</t>
  </si>
  <si>
    <t>440</t>
  </si>
  <si>
    <t>771574131</t>
  </si>
  <si>
    <t>Montáž podlah keramických protiskluzných lepených do 50 ks/m2</t>
  </si>
  <si>
    <t>1791512576</t>
  </si>
  <si>
    <t>24,64+1,15+5,63+1,5+29,74</t>
  </si>
  <si>
    <t>19,28+1,47+3,82+1,16+3,71+1,13+3,58+1,11+1,025+3,61+0,84+5,65</t>
  </si>
  <si>
    <t>441</t>
  </si>
  <si>
    <t>771591195</t>
  </si>
  <si>
    <t>Zvýraznění krajních stupňů schodišť</t>
  </si>
  <si>
    <t>742424688</t>
  </si>
  <si>
    <t>2*3,02+6*1,35</t>
  </si>
  <si>
    <t>442</t>
  </si>
  <si>
    <t>771990112</t>
  </si>
  <si>
    <t>Vyrovnání podkladu samonivelační stěrkou tl do 4 mm pevnosti 30 Mpa</t>
  </si>
  <si>
    <t>-625719720</t>
  </si>
  <si>
    <t>109,045</t>
  </si>
  <si>
    <t>443</t>
  </si>
  <si>
    <t>59761290</t>
  </si>
  <si>
    <t>Dlaždice keramické protiskluzné (barevné) přes 9 do 12 ks/m2</t>
  </si>
  <si>
    <t>-581181770</t>
  </si>
  <si>
    <t>((109,18+25,32)*0,15+109,045+9,06*(0,3+0,13))*1,15</t>
  </si>
  <si>
    <t>444</t>
  </si>
  <si>
    <t>998771202</t>
  </si>
  <si>
    <t>Přesun hmot procentní pro podlahy z dlaždic v objektech v do 12 m</t>
  </si>
  <si>
    <t>932225203</t>
  </si>
  <si>
    <t>776</t>
  </si>
  <si>
    <t>Podlahy povlakové</t>
  </si>
  <si>
    <t>445</t>
  </si>
  <si>
    <t>776121111</t>
  </si>
  <si>
    <t>Vodou ředitelná penetrace savého podkladu povlakových podlah</t>
  </si>
  <si>
    <t>1904113116</t>
  </si>
  <si>
    <t>19,03+17,1</t>
  </si>
  <si>
    <t>4,16+15,77+2,7+9,68+22,32+16,58+3,96+18,45+14,085+11,08</t>
  </si>
  <si>
    <t>446</t>
  </si>
  <si>
    <t>776141112</t>
  </si>
  <si>
    <t>Vyrovnání podkladu povlakových podlah stěrkou tl do 5 mm</t>
  </si>
  <si>
    <t>-1957267399</t>
  </si>
  <si>
    <t>154,915</t>
  </si>
  <si>
    <t>447</t>
  </si>
  <si>
    <t>776221111</t>
  </si>
  <si>
    <t>Lepení pásů z PVC standardním lepidlem</t>
  </si>
  <si>
    <t>1713739589</t>
  </si>
  <si>
    <t>448</t>
  </si>
  <si>
    <t>28412285</t>
  </si>
  <si>
    <t>Krytina podlahová PVC</t>
  </si>
  <si>
    <t>1291004359</t>
  </si>
  <si>
    <t>154,915*1,2</t>
  </si>
  <si>
    <t>449</t>
  </si>
  <si>
    <t>776411111</t>
  </si>
  <si>
    <t>Montáž obvodových soklíků výšky do 80 mm</t>
  </si>
  <si>
    <t>-894626758</t>
  </si>
  <si>
    <t>16,81+16,34</t>
  </si>
  <si>
    <t>6,31+14,92+4,336+11,61+17,982+16,448+5,16+15,99+12,98+10,522</t>
  </si>
  <si>
    <t>450</t>
  </si>
  <si>
    <t>28411003</t>
  </si>
  <si>
    <t>Lišta soklová PVC 30 x 30 mm</t>
  </si>
  <si>
    <t>1465389723</t>
  </si>
  <si>
    <t>149,408*1,1</t>
  </si>
  <si>
    <t>451</t>
  </si>
  <si>
    <t>776421311</t>
  </si>
  <si>
    <t>Montáž přechodových samolepících lišt</t>
  </si>
  <si>
    <t>-1381965109</t>
  </si>
  <si>
    <t>2*0,9+0,8+2,55+6*0,9+5*0,8+3,55+2,5+2,15+2,22+2,13+1,85</t>
  </si>
  <si>
    <t>452</t>
  </si>
  <si>
    <t>55343115</t>
  </si>
  <si>
    <t>Profil přechodový Al 30 mm</t>
  </si>
  <si>
    <t>1779437666</t>
  </si>
  <si>
    <t>28,95*1,2</t>
  </si>
  <si>
    <t>453</t>
  </si>
  <si>
    <t>998776202</t>
  </si>
  <si>
    <t>Přesun hmot procentní pro podlahy povlakové v objektech v do 12 m</t>
  </si>
  <si>
    <t>2090675057</t>
  </si>
  <si>
    <t>781</t>
  </si>
  <si>
    <t>Dokončovací práce - obklady</t>
  </si>
  <si>
    <t>454</t>
  </si>
  <si>
    <t>781474115</t>
  </si>
  <si>
    <t>Montáž obkladů vnitřních keramických hladkých do 25 ks/m2 lepených (včetně lišt)</t>
  </si>
  <si>
    <t>-94730391</t>
  </si>
  <si>
    <t>7,005*2,05-2,8</t>
  </si>
  <si>
    <t>2,565*2,05-1,4</t>
  </si>
  <si>
    <t>2,2*0,6</t>
  </si>
  <si>
    <t>2,425*0,6</t>
  </si>
  <si>
    <t>4,325*2,05-1,4</t>
  </si>
  <si>
    <t>3*0,6</t>
  </si>
  <si>
    <t>5,35*2,05-1,4</t>
  </si>
  <si>
    <t>2,15*0,6</t>
  </si>
  <si>
    <t>4,623*2,05-1,4</t>
  </si>
  <si>
    <t>2,4*0,6</t>
  </si>
  <si>
    <t>4,388*2,05-1,4</t>
  </si>
  <si>
    <t>0,634*0,6</t>
  </si>
  <si>
    <t>1,576*2,05</t>
  </si>
  <si>
    <t>1,25*0,46+1,231*0,7+0,45*0,75+0,5*0,85</t>
  </si>
  <si>
    <t>455</t>
  </si>
  <si>
    <t>781479194</t>
  </si>
  <si>
    <t>Příplatek k montáži obkladů vnitřních keramických hladkých za vyrovnání podkladu</t>
  </si>
  <si>
    <t>274451375</t>
  </si>
  <si>
    <t>122,167</t>
  </si>
  <si>
    <t>456</t>
  </si>
  <si>
    <t>59761071</t>
  </si>
  <si>
    <t>Obkládačky keramické koupelnové (barevné) přes 12 ks/m2</t>
  </si>
  <si>
    <t>-565744380</t>
  </si>
  <si>
    <t>122,167*1,15</t>
  </si>
  <si>
    <t>457</t>
  </si>
  <si>
    <t>998781202</t>
  </si>
  <si>
    <t>Přesun hmot procentní pro obklady keramické v objektech v do 12 m</t>
  </si>
  <si>
    <t>-1183921246</t>
  </si>
  <si>
    <t>783</t>
  </si>
  <si>
    <t>Dokončovací práce - nátěry</t>
  </si>
  <si>
    <t>458</t>
  </si>
  <si>
    <t>783223121</t>
  </si>
  <si>
    <t>Napouštěcí dvojnásobný akrylátový biocidní nátěr tesařských konstrukcí zabudovaných do konstrukce</t>
  </si>
  <si>
    <t>416695120</t>
  </si>
  <si>
    <t>23,2*2+8,5</t>
  </si>
  <si>
    <t>459</t>
  </si>
  <si>
    <t>783314201</t>
  </si>
  <si>
    <t>Základní antikorozní jednonásobný syntetický standardní nátěr zámečnických konstrukcí</t>
  </si>
  <si>
    <t>-1827938060</t>
  </si>
  <si>
    <t>5*1,41+13*1,44+1,044+2*1,47+8,56*0,16+26,59*2,5</t>
  </si>
  <si>
    <t>460</t>
  </si>
  <si>
    <t>783315101</t>
  </si>
  <si>
    <t>Mezinátěr jednonásobný syntetický standardní zámečnických konstrukcí</t>
  </si>
  <si>
    <t>1562943717</t>
  </si>
  <si>
    <t>97,599</t>
  </si>
  <si>
    <t>461</t>
  </si>
  <si>
    <t>783317101</t>
  </si>
  <si>
    <t>Krycí jednonásobný syntetický standardní nátěr zámečnických konstrukcí</t>
  </si>
  <si>
    <t>-409091531</t>
  </si>
  <si>
    <t>784</t>
  </si>
  <si>
    <t>Dokončovací práce - malby a tapety</t>
  </si>
  <si>
    <t>462</t>
  </si>
  <si>
    <t>784121001</t>
  </si>
  <si>
    <t>Oškrabání malby v mísnostech výšky do 3,80 m</t>
  </si>
  <si>
    <t>-388317742</t>
  </si>
  <si>
    <t>71,226+114,445</t>
  </si>
  <si>
    <t>463</t>
  </si>
  <si>
    <t>784161411</t>
  </si>
  <si>
    <t>Celoplošné vyrovnání podkladu sádrovou stěrkou v místnostech výšky do 3,80 m</t>
  </si>
  <si>
    <t>-1886796432</t>
  </si>
  <si>
    <t>185,671</t>
  </si>
  <si>
    <t>464</t>
  </si>
  <si>
    <t>784181101</t>
  </si>
  <si>
    <t>Základní akrylátová jednonásobná penetrace podkladu v místnostech výšky do 3,80m</t>
  </si>
  <si>
    <t>-295716547</t>
  </si>
  <si>
    <t>142,453+228,89+708,055+227,952+14,08+20,37+1,025*0,8+2,125*1,2</t>
  </si>
  <si>
    <t>465</t>
  </si>
  <si>
    <t>784211121</t>
  </si>
  <si>
    <t>Dvojnásobné bílé malby ze směsí za mokra středně otěruvzdorných v místnostech výšky do 3,80 m</t>
  </si>
  <si>
    <t>-1359433702</t>
  </si>
  <si>
    <t>1345,17</t>
  </si>
  <si>
    <t>795</t>
  </si>
  <si>
    <t>Lokální vytápění</t>
  </si>
  <si>
    <t>466</t>
  </si>
  <si>
    <t>795991002</t>
  </si>
  <si>
    <t>Umístění přenosných kamen na tuhá paliva, krbokamen a sporáků o hmotnosti do 150 kg</t>
  </si>
  <si>
    <t>-1911356284</t>
  </si>
  <si>
    <t>467</t>
  </si>
  <si>
    <t>54141125</t>
  </si>
  <si>
    <t>Kamna krbová standard, výkon min. 2,5 kW</t>
  </si>
  <si>
    <t>-64204596</t>
  </si>
  <si>
    <t>468</t>
  </si>
  <si>
    <t>795942002</t>
  </si>
  <si>
    <t>Napojení přímé ohniště na komínový průduch kouřovodem ocelovým nebo nerezovým D 130 mm</t>
  </si>
  <si>
    <t>-1038904693</t>
  </si>
  <si>
    <t>469</t>
  </si>
  <si>
    <t>795942012</t>
  </si>
  <si>
    <t>Napojení lomené ohniště na komínový průduch kouřovodem ocelovým nebo nerezovým D 130 mm</t>
  </si>
  <si>
    <t>-311701270</t>
  </si>
  <si>
    <t>470</t>
  </si>
  <si>
    <t>54171016</t>
  </si>
  <si>
    <t>Roura kouřová dl do 1m D 130mm</t>
  </si>
  <si>
    <t>-272607600</t>
  </si>
  <si>
    <t>471</t>
  </si>
  <si>
    <t>54171163</t>
  </si>
  <si>
    <t>Koleno kouřové D 130mm</t>
  </si>
  <si>
    <t>1264640008</t>
  </si>
  <si>
    <t>472</t>
  </si>
  <si>
    <t>54171581</t>
  </si>
  <si>
    <t>Oblouk přestavitelný 0-90° D 130mm</t>
  </si>
  <si>
    <t>-83643398</t>
  </si>
  <si>
    <t>473</t>
  </si>
  <si>
    <t>54171182</t>
  </si>
  <si>
    <t>Růžice kouřová D 132mm</t>
  </si>
  <si>
    <t>-1292466472</t>
  </si>
  <si>
    <t>474</t>
  </si>
  <si>
    <t>54171222</t>
  </si>
  <si>
    <t>Zděř kouřová D 132mm</t>
  </si>
  <si>
    <t>1282534390</t>
  </si>
  <si>
    <t>475</t>
  </si>
  <si>
    <t>998795202</t>
  </si>
  <si>
    <t>Přesun hmot procentní pro lokální vytápění v objektech v do 12 m</t>
  </si>
  <si>
    <t>1440168422</t>
  </si>
  <si>
    <t>VRN</t>
  </si>
  <si>
    <t>Vedlejší rozpočtové náklady</t>
  </si>
  <si>
    <t>476</t>
  </si>
  <si>
    <t>011002000</t>
  </si>
  <si>
    <t>Průzkumné práce (sondy)</t>
  </si>
  <si>
    <t>ks</t>
  </si>
  <si>
    <t>1024</t>
  </si>
  <si>
    <t>-1765924076</t>
  </si>
  <si>
    <t>477</t>
  </si>
  <si>
    <t>012002000</t>
  </si>
  <si>
    <t>Geodetické práce</t>
  </si>
  <si>
    <t>1430264688</t>
  </si>
  <si>
    <t>478</t>
  </si>
  <si>
    <t>013002000</t>
  </si>
  <si>
    <t>Projektové práce (dokumentace skutečného provedení)</t>
  </si>
  <si>
    <t>85492001</t>
  </si>
  <si>
    <t>479</t>
  </si>
  <si>
    <t>020001000</t>
  </si>
  <si>
    <t>Příprava staveniště</t>
  </si>
  <si>
    <t>-1398812730</t>
  </si>
  <si>
    <t>480</t>
  </si>
  <si>
    <t>030001000</t>
  </si>
  <si>
    <t>Zařízení staveniště</t>
  </si>
  <si>
    <t>-1832788224</t>
  </si>
  <si>
    <t>481</t>
  </si>
  <si>
    <t>040001000</t>
  </si>
  <si>
    <t>Inženýrská a kompletační činnost</t>
  </si>
  <si>
    <t>559875590</t>
  </si>
  <si>
    <t>Stavební firma Dráb a spol., s.r.o.</t>
  </si>
  <si>
    <t>27866785</t>
  </si>
  <si>
    <t>CZ27866785</t>
  </si>
  <si>
    <t>317234410</t>
  </si>
  <si>
    <t>Vyzdívka mezi nosníky cihlami pálenými</t>
  </si>
  <si>
    <t>3,5*0,3*0,16</t>
  </si>
  <si>
    <t>413941123</t>
  </si>
  <si>
    <t>Osazení válcovaných nosníků ve stropech č.14 - 22</t>
  </si>
  <si>
    <t>(3,5*2)*17,9/1000</t>
  </si>
  <si>
    <t>762822810</t>
  </si>
  <si>
    <t>Demontáž stropnic z řeziva pl.do 144 cm2</t>
  </si>
  <si>
    <t>762822820</t>
  </si>
  <si>
    <t>Demontáž stropnic z řeziva pl.do 288 cm2</t>
  </si>
  <si>
    <t>31,2+10+4,6+5+5+5+4+5,3+5,3+30*4,5</t>
  </si>
  <si>
    <t>762822830</t>
  </si>
  <si>
    <t>Demontáž stropnic z řeziva pl.do 450 cm2</t>
  </si>
  <si>
    <t>762822840</t>
  </si>
  <si>
    <t>Demontáž stropnic z řeziva pl.do 540 cm2</t>
  </si>
  <si>
    <t>Demontáž stropnic z řeziva pl.nad 540 cm2</t>
  </si>
  <si>
    <t>762822850</t>
  </si>
  <si>
    <t>10+14,6+5+5</t>
  </si>
  <si>
    <t>Hodinová zúčtovací sazba tesař odborný - provizorní zakrytí plachtou včetně materiálu</t>
  </si>
  <si>
    <t>767122000</t>
  </si>
  <si>
    <t>Půdorys krovu</t>
  </si>
  <si>
    <t>(5,7+10,8+3,6+1)*1,2*16/1000</t>
  </si>
  <si>
    <t xml:space="preserve">Půdorys krovu </t>
  </si>
  <si>
    <t>Dodávka a montáž ocelového táhla krovu prům.20mm zákl.synt.nátěr-statické zajištění</t>
  </si>
  <si>
    <t>Dodávka a montáž ocelových příložek krovu U14 zákl.synt.nátěr vč.kotvních prvků-statické zajištění</t>
  </si>
  <si>
    <t>762711820</t>
  </si>
  <si>
    <t>Demontáž vázaných konstrukcí hraněných do 224 cm2</t>
  </si>
  <si>
    <t>2,4+1,6+2,8</t>
  </si>
  <si>
    <t>762711840</t>
  </si>
  <si>
    <t>Demontáž vázaných konstrukcí hraněných do 450 cm2</t>
  </si>
  <si>
    <t>10+16,4+5,3+7</t>
  </si>
  <si>
    <t>762712110</t>
  </si>
  <si>
    <t>Montáž vázaných konstrukcí hraněných do 120 cm2</t>
  </si>
  <si>
    <t>5,6*2</t>
  </si>
  <si>
    <t>762712120</t>
  </si>
  <si>
    <t>Montáž vázaných konstrukcí hraněných do 244cm2</t>
  </si>
  <si>
    <t>2,4+1,6+2,8+4,4+2</t>
  </si>
  <si>
    <t>762712140</t>
  </si>
  <si>
    <t>Montáž vázaných konstrukcí hraněných do 450cm2</t>
  </si>
  <si>
    <t>3,3+5,7+2</t>
  </si>
  <si>
    <t>(0,012*11,2+0,024*13,2+0,045*11)*1,1</t>
  </si>
  <si>
    <t>762521108</t>
  </si>
  <si>
    <t>4,2+9+2,5+5,2</t>
  </si>
  <si>
    <t>Položení podlah nehoblovaných na sraz, hrubé fošny včetně výměn</t>
  </si>
  <si>
    <t>Řezivo hraněné SM hranol 6m</t>
  </si>
  <si>
    <t>60512682</t>
  </si>
  <si>
    <t>Řezivo hraněné SM fošna omítaná 3m</t>
  </si>
  <si>
    <t>(4,2+9+2,5+5,2)*0,05*1,2</t>
  </si>
  <si>
    <t>762795000</t>
  </si>
  <si>
    <t>Spojovací prostředky</t>
  </si>
  <si>
    <t>Demontáž polštářů</t>
  </si>
  <si>
    <t>762822815</t>
  </si>
  <si>
    <t>9,6*10</t>
  </si>
  <si>
    <t>Hodinová zúčtovací sazba pomocný stavební dělník - ostatní bourací práce (drážky, otvory apod.), bourací práce pro profese (včetně demontáže rozvodů, zařiz. předmětů vyklizení dvorního traktu apod.)</t>
  </si>
  <si>
    <t>360+32</t>
  </si>
  <si>
    <t>965043341</t>
  </si>
  <si>
    <t>Bourání podkladů betonových potěrů tl. 100mm  pl přes 4 m2</t>
  </si>
  <si>
    <t>(3,5*4,75*1,5+4,8*5,2+0,7*1,44+4,9*1,18+3,02*1,4)*0,1</t>
  </si>
  <si>
    <t>Příplatek bourání mazanin se svařovanou sítí tl.100mm  pl přes 4 m2</t>
  </si>
  <si>
    <t>965049111</t>
  </si>
  <si>
    <t>962032631</t>
  </si>
  <si>
    <t>Bourání komínového zdiva z cihel na MVC</t>
  </si>
  <si>
    <t>0,45*0,45*3,7+0,95*0,65*13,1+0,5*0,45*13,1+0,55*0,85*13,1</t>
  </si>
  <si>
    <t>Bourání parapetů š do30cm</t>
  </si>
  <si>
    <t>968091011</t>
  </si>
  <si>
    <t>964035111</t>
  </si>
  <si>
    <t>Bourání cihlových klembových pásů</t>
  </si>
  <si>
    <t>1,5*2*0,15*0,4+1,5*0,3*0,55+9,8*2*0,75*0,45+1,45*2*0,75*2,22+(1,94+1,23)*0,15*0,45</t>
  </si>
  <si>
    <t>(2,4*2,99-0,8*2)*0,21+0,4*2,99*0,3+(4,75*2,99-0,8*2-0,9*2)*0,22+(0,4*0,37+1,2*0,35+4,3*0,2)*2,99+1,1*3,6*0,2</t>
  </si>
  <si>
    <t>3,738*3,8*0,3+3,738*3,8*0,32+3,78*2*0,36+(3,8+2)*0,8*0,3+1,3*0,7*0,6+6,64*3,6*0,65-1,2*2*0,65</t>
  </si>
  <si>
    <t>3,5*3,6*0,64-0,41*0,67*0,64-(0,45+0,8)*0,45*3,6+1*0,45*2,9-0,45*0,55*1,8+(8,4*2,9-0,7*2-0,64*2,9-1,23*2)*0,45</t>
  </si>
  <si>
    <t>0,85*3,2*0,8+2,45*0,25*0,75*4+0,75*1,065*0,3*4</t>
  </si>
  <si>
    <t>963031444</t>
  </si>
  <si>
    <t>Bourání cihelných kleneb na MVC tl 150mm postupným rozebráním</t>
  </si>
  <si>
    <t>1,2*1,5+(2,6+1,85+2,4)*9,7+1,5*1,5+1,5*1,7</t>
  </si>
  <si>
    <t>762214811</t>
  </si>
  <si>
    <t>1,35*17</t>
  </si>
  <si>
    <t>975058141</t>
  </si>
  <si>
    <t>Příplatek za každý další 1m výšky 1500 kg/m2</t>
  </si>
  <si>
    <t>3,15*5</t>
  </si>
  <si>
    <t>1,2*15+0,6*2</t>
  </si>
  <si>
    <t>Zajišťovací bednění kleneb tvar vrchlíku - zřízení</t>
  </si>
  <si>
    <t>Zajišťovací bednění kleneb tvar vrchlíku - odstranění</t>
  </si>
  <si>
    <t>411353104</t>
  </si>
  <si>
    <t>411353103</t>
  </si>
  <si>
    <t>(2+1,7+1,2)*1,5+4,5*2,5+(1,85+0,8+2,5)*9,7+1,5*0,15*2+1,5*0,3+9*1+3,15*2,4</t>
  </si>
  <si>
    <t>Otlučení (osekání) vnitřní vápenné nebo vápenocementové omítky stropů rákosových v rozsahu do 100 %</t>
  </si>
  <si>
    <t>978012191</t>
  </si>
  <si>
    <t>167,67+61,22+4,228</t>
  </si>
  <si>
    <t>Demontáž schodiště s podstupnicemi š do 1500 cm</t>
  </si>
  <si>
    <t>762841811</t>
  </si>
  <si>
    <t>Demontáž podbíjení obkladů stropů bez omítky</t>
  </si>
  <si>
    <t>3,02*1,4+167,7+17,2*0,15-3,3*3,3</t>
  </si>
  <si>
    <t>963016111</t>
  </si>
  <si>
    <t>DMTZ podhledu SDK, kovová kce., 1xoplášť.12,5 mm</t>
  </si>
  <si>
    <t>4,53*3,605</t>
  </si>
  <si>
    <t>762841822</t>
  </si>
  <si>
    <t>Demontáž podbíjení obkladů stropů z desek Velox</t>
  </si>
  <si>
    <t>7,52*4,12+0,85*0,7+7,52*4,06-0,55*3</t>
  </si>
  <si>
    <t>766421822</t>
  </si>
  <si>
    <t>Demontáž podkladových roštů obložení podhledů Velox</t>
  </si>
  <si>
    <t>762111811</t>
  </si>
  <si>
    <t>Demontáž stěn z hranolků, fošen nebo latí</t>
  </si>
  <si>
    <t>9,5*3</t>
  </si>
  <si>
    <t>Vybourání ŽB překladů prefa  dl. 3 m, 50 kg/m</t>
  </si>
  <si>
    <t>964011222</t>
  </si>
  <si>
    <t>962081141</t>
  </si>
  <si>
    <t>Bourání příček ze skleněných tvárnic tl 150mm</t>
  </si>
  <si>
    <t>0,6*1,8</t>
  </si>
  <si>
    <t>722170801</t>
  </si>
  <si>
    <t>4+1</t>
  </si>
  <si>
    <t>721171803</t>
  </si>
  <si>
    <t>Demontáž potrubí z PVC do D 75 mm</t>
  </si>
  <si>
    <t>D1</t>
  </si>
  <si>
    <t>41b</t>
  </si>
  <si>
    <t>Opravy stávajících komínů - vyspravení nadstřešní části, nové krycí desky, dvířka, apod.-méněpráce</t>
  </si>
  <si>
    <t>D2</t>
  </si>
  <si>
    <t>61b</t>
  </si>
  <si>
    <t>Potažení vnitřních stropů rákosovou rohoží v jedné vrstvě méněpráce</t>
  </si>
  <si>
    <t>(61,22+167,67)*0,5*-1</t>
  </si>
  <si>
    <t>62b</t>
  </si>
  <si>
    <t>114,445*-1</t>
  </si>
  <si>
    <t>70b</t>
  </si>
  <si>
    <t>Montáž kontaktního zateplení stěn z minerální vlny tl do 120 mm méněpráce</t>
  </si>
  <si>
    <t>(2,69*3,16+3,775*3,16+2,68*3,11+4,46*3,04)*-1</t>
  </si>
  <si>
    <t>71b</t>
  </si>
  <si>
    <t>42,323*1,15*-1</t>
  </si>
  <si>
    <t>Deska izolační minerální kontaktního zateplení tl 120mm méněpráce</t>
  </si>
  <si>
    <t>Vápenocementová omítka štuková dvouvrstvá vnitřních stropů rovných nanášená ručně méněpráce</t>
  </si>
  <si>
    <t>93b</t>
  </si>
  <si>
    <t>158,24*0,3*0,5*-1</t>
  </si>
  <si>
    <t>Násyp pod podlahy z perlitu nebo keramzitu méněpráce</t>
  </si>
  <si>
    <t>95b</t>
  </si>
  <si>
    <t xml:space="preserve">Osazování ocelových zárubní dodatečné pl do 2,5 m2  méněpráce </t>
  </si>
  <si>
    <t>101b</t>
  </si>
  <si>
    <t>Zárubeň ocelová pro běžné zdění hranatý profil s drážkou 160 900 L/P méněpráce</t>
  </si>
  <si>
    <t>102b</t>
  </si>
  <si>
    <t>200+155</t>
  </si>
  <si>
    <t>115b</t>
  </si>
  <si>
    <t>Frézování hloubky do 50 mm a vyčištění komínového průduchu z cihel plných pálených méněpráce</t>
  </si>
  <si>
    <t>116b</t>
  </si>
  <si>
    <t>Vyvložkování stávajícího komínového tělesa nerezovými vložkami pevnými D do 160 mm v 3 m méněpráce</t>
  </si>
  <si>
    <t>117b</t>
  </si>
  <si>
    <t>Příplatek k vyvložkování komínového průduchu nerezovými vložkami pevnými D do 160 mm ZKD 1m výšky méněpráce</t>
  </si>
  <si>
    <t>107v</t>
  </si>
  <si>
    <t>128v</t>
  </si>
  <si>
    <t>1,18*3,16-0,8*2+1,2*2,32</t>
  </si>
  <si>
    <t>(4+2,12+4,49+3,17)*2,35+2,12+2*0,7+1,47*2,7+1,35*2,7-0,8*2</t>
  </si>
  <si>
    <t>129v</t>
  </si>
  <si>
    <t>130v</t>
  </si>
  <si>
    <t>3,49*2,37-0,92*2+1,019*3,05-0,6*2+2,365*3,08-0,8*2+0,55*2,32</t>
  </si>
  <si>
    <t>(7,47+3,64+1,9+3,22)*2,35+2*0,8-1,8*0,6+(2,640,4+2,07+4,615+0,72+4,25+4,53+2,65)*2,99-(1+0,9+0,9+0,72+0,55+0,9)*2+2,5*1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</si>
  <si>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</si>
  <si>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</si>
  <si>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</si>
  <si>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</si>
  <si>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</si>
  <si>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</si>
  <si>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</si>
  <si>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</si>
  <si>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</si>
  <si>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132v</t>
  </si>
  <si>
    <t>(3*1,55+6*1,5)*0,0179</t>
  </si>
  <si>
    <t>5,2*0,02443+11*2*0,00754+3,5*2*0,0179+1,5*4*0,0143</t>
  </si>
  <si>
    <t>3,5*4,74*0,15</t>
  </si>
  <si>
    <t>Odstranění násypů pod podlahami mezi trámy tl  200 mm</t>
  </si>
  <si>
    <t>D12</t>
  </si>
  <si>
    <t>150b</t>
  </si>
  <si>
    <t>Otlučení (osekání) vnitřní vápenné nebo vápenocementové omítky stropů rákosových v rozsahu do 50 % méněpráce</t>
  </si>
  <si>
    <t>61,22+167,67*-1</t>
  </si>
  <si>
    <t>D13</t>
  </si>
  <si>
    <t>151v</t>
  </si>
  <si>
    <t>113,345+702,295</t>
  </si>
  <si>
    <t>(6,4+7,5)*2,65</t>
  </si>
  <si>
    <t>D14</t>
  </si>
  <si>
    <t>155v</t>
  </si>
  <si>
    <t>9,6*18,75-3*3,3+4,8*4,7+4,7*4,7</t>
  </si>
  <si>
    <t>D15</t>
  </si>
  <si>
    <t>D16</t>
  </si>
  <si>
    <t>D17</t>
  </si>
  <si>
    <t>D18</t>
  </si>
  <si>
    <t>D19</t>
  </si>
  <si>
    <t>4,8*4,7+4,7*4,7</t>
  </si>
  <si>
    <t>762526811</t>
  </si>
  <si>
    <t>Demontáž podlah bez polštářů z dřevotřísky do 2 cm</t>
  </si>
  <si>
    <t>D20</t>
  </si>
  <si>
    <t>161v</t>
  </si>
  <si>
    <t>162v</t>
  </si>
  <si>
    <t>2*(4,3+2,5+3,85+1,2)</t>
  </si>
  <si>
    <t>3,15*5+2*2*(2+1,7+1,2+0,8)*2+4,5*5+1,85*4+(2,5+1,5+9)*3</t>
  </si>
  <si>
    <t>D21</t>
  </si>
  <si>
    <t>141v</t>
  </si>
  <si>
    <t>5*1,7+3*1,25+2*2+4*0,5+2*1,5+3*3,25+0,5</t>
  </si>
  <si>
    <t>4*0,3</t>
  </si>
  <si>
    <t>165v</t>
  </si>
  <si>
    <t>2*6*2</t>
  </si>
  <si>
    <t>2*6</t>
  </si>
  <si>
    <t>166v</t>
  </si>
  <si>
    <t>12*30</t>
  </si>
  <si>
    <t>12*45</t>
  </si>
  <si>
    <t>185v</t>
  </si>
  <si>
    <t>70+3,5+4,5</t>
  </si>
  <si>
    <t>189v</t>
  </si>
  <si>
    <t>187v</t>
  </si>
  <si>
    <t>191v</t>
  </si>
  <si>
    <t>D22</t>
  </si>
  <si>
    <t>205v</t>
  </si>
  <si>
    <t>206v</t>
  </si>
  <si>
    <t>207v</t>
  </si>
  <si>
    <t>208v</t>
  </si>
  <si>
    <t>215v</t>
  </si>
  <si>
    <t>65+7+18</t>
  </si>
  <si>
    <t>Demontáž rozvodů vody z plastu do D 32</t>
  </si>
  <si>
    <t>D23</t>
  </si>
  <si>
    <t>D24</t>
  </si>
  <si>
    <t>Hodinová zúčtovací sazba tesař odborný - ochranné obednění schodiště 1np včetně materiálu</t>
  </si>
  <si>
    <t>D25</t>
  </si>
  <si>
    <t>D27</t>
  </si>
  <si>
    <t>D28</t>
  </si>
  <si>
    <t>D29</t>
  </si>
  <si>
    <t>D30</t>
  </si>
  <si>
    <t>D32</t>
  </si>
  <si>
    <t>D33</t>
  </si>
  <si>
    <t>D34</t>
  </si>
  <si>
    <t>D35</t>
  </si>
  <si>
    <t>D36</t>
  </si>
  <si>
    <t>D37</t>
  </si>
  <si>
    <t>D38</t>
  </si>
  <si>
    <t>D39</t>
  </si>
  <si>
    <t>D40</t>
  </si>
  <si>
    <t>D41</t>
  </si>
  <si>
    <t>D42</t>
  </si>
  <si>
    <t>Hodinová zúčtovací sazba tesař odborný - úpravy dřevěneho krovu (vložky, zesílení,) včetně materiálu statické zajištění</t>
  </si>
  <si>
    <t>762313112</t>
  </si>
  <si>
    <t>Montáž svorníků, šroubů délky 300 mm vč.dodání</t>
  </si>
  <si>
    <t>D43</t>
  </si>
  <si>
    <t>406b</t>
  </si>
  <si>
    <t>Montáž dveřních křídel otvíravých 1křídlových š přes 0,8 m požárních do ocelové zárubně méněpráce</t>
  </si>
  <si>
    <t>413b</t>
  </si>
  <si>
    <t>Dveře vnitřní protipožární hladké plné 1křídlové 90x197cm s povrchovou úpravou méněpráce</t>
  </si>
  <si>
    <t>419b</t>
  </si>
  <si>
    <t>Montáž dveřního kování méněpráce</t>
  </si>
  <si>
    <t>420b</t>
  </si>
  <si>
    <t>Kování vrchní dveřní (klika / koule / WC) včetně rozet-štítů a montážního materiálu vicepráce</t>
  </si>
  <si>
    <t>170*0,2+2,5*7,5*0,31*2+2,4*7,5*031+5,15*4,65*0,31</t>
  </si>
  <si>
    <t>421b</t>
  </si>
  <si>
    <t>Vložka zámková cylindrická oboustranná méněpráce</t>
  </si>
  <si>
    <t>428b</t>
  </si>
  <si>
    <t>Hodinová zúčtovací sazba truhlář odborný - vyspravení stávajícího dřevěného schodiště včetně materiálu méněpráce</t>
  </si>
  <si>
    <t>Odstranění násypů pod podlahami na střechách a klembách</t>
  </si>
  <si>
    <t>4+4,8+10+10+5+6+5</t>
  </si>
  <si>
    <t>435b</t>
  </si>
  <si>
    <t>D44</t>
  </si>
  <si>
    <t>D45</t>
  </si>
  <si>
    <t>200v</t>
  </si>
  <si>
    <t>225v</t>
  </si>
  <si>
    <t>386v</t>
  </si>
  <si>
    <t>429b</t>
  </si>
  <si>
    <t>476v</t>
  </si>
  <si>
    <t>480v</t>
  </si>
  <si>
    <t>481v</t>
  </si>
  <si>
    <t>163v</t>
  </si>
  <si>
    <t>163b</t>
  </si>
  <si>
    <t>164v</t>
  </si>
  <si>
    <t>164b</t>
  </si>
  <si>
    <t>167v</t>
  </si>
  <si>
    <t>167b</t>
  </si>
  <si>
    <t>D26</t>
  </si>
  <si>
    <t>213,869*9</t>
  </si>
  <si>
    <t>205,391*9</t>
  </si>
  <si>
    <t>168v</t>
  </si>
  <si>
    <t>170,922*9</t>
  </si>
  <si>
    <t>168b</t>
  </si>
  <si>
    <t>-8,078*9</t>
  </si>
  <si>
    <t>169v</t>
  </si>
  <si>
    <t>169b</t>
  </si>
  <si>
    <t xml:space="preserve">D31  </t>
  </si>
  <si>
    <t>D46</t>
  </si>
  <si>
    <t>D47</t>
  </si>
  <si>
    <t>D48</t>
  </si>
  <si>
    <t>D49</t>
  </si>
  <si>
    <t>D50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</si>
</sst>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8"/>
      <color theme="9" tint="-0.249977111117893"/>
      <name val="Arial CE"/>
    </font>
    <font>
      <sz val="8"/>
      <name val="Arial CE"/>
    </font>
    <font>
      <sz val="8"/>
      <color rgb="FFFF0000"/>
      <name val="Arial CE"/>
      <family val="2"/>
    </font>
    <font>
      <i/>
      <sz val="8"/>
      <color rgb="FFFF0000"/>
      <name val="Arial CE"/>
    </font>
    <font>
      <sz val="8"/>
      <color rgb="FFFF0000"/>
      <name val="Arial CE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39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1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0" fillId="0" borderId="22" xfId="0" applyFont="1" applyFill="1" applyBorder="1" applyAlignment="1" applyProtection="1">
      <alignment horizontal="center" vertical="center"/>
    </xf>
    <xf numFmtId="0" fontId="9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0" fillId="0" borderId="22" xfId="0" applyBorder="1" applyAlignment="1" applyProtection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12" fillId="0" borderId="0" xfId="0" applyFont="1" applyFill="1" applyAlignment="1" applyProtection="1">
      <alignment horizontal="left" vertical="center"/>
    </xf>
    <xf numFmtId="0" fontId="0" fillId="0" borderId="0" xfId="0" applyFont="1" applyFill="1" applyAlignment="1" applyProtection="1">
      <alignment vertical="center"/>
    </xf>
    <xf numFmtId="0" fontId="1" fillId="0" borderId="0" xfId="0" applyFont="1" applyFill="1" applyAlignment="1" applyProtection="1">
      <alignment horizontal="left" vertical="center"/>
    </xf>
    <xf numFmtId="0" fontId="19" fillId="0" borderId="0" xfId="0" applyFont="1" applyFill="1" applyAlignment="1" applyProtection="1">
      <alignment horizontal="left" vertical="center"/>
    </xf>
    <xf numFmtId="0" fontId="29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0" fillId="0" borderId="10" xfId="0" applyFont="1" applyFill="1" applyBorder="1" applyAlignment="1" applyProtection="1">
      <alignment vertical="center"/>
    </xf>
    <xf numFmtId="0" fontId="0" fillId="0" borderId="2" xfId="0" applyFont="1" applyFill="1" applyBorder="1" applyAlignment="1" applyProtection="1">
      <alignment vertical="center"/>
    </xf>
    <xf numFmtId="0" fontId="21" fillId="0" borderId="0" xfId="0" applyFont="1" applyFill="1" applyAlignment="1" applyProtection="1">
      <alignment horizontal="left" vertical="center"/>
    </xf>
    <xf numFmtId="0" fontId="8" fillId="0" borderId="0" xfId="0" applyFont="1" applyFill="1" applyAlignment="1" applyProtection="1"/>
    <xf numFmtId="0" fontId="32" fillId="0" borderId="22" xfId="0" applyFont="1" applyFill="1" applyBorder="1" applyAlignment="1" applyProtection="1">
      <alignment horizontal="center" vertical="center"/>
    </xf>
    <xf numFmtId="0" fontId="34" fillId="0" borderId="0" xfId="0" applyFont="1" applyAlignment="1" applyProtection="1">
      <alignment vertical="center"/>
    </xf>
    <xf numFmtId="167" fontId="34" fillId="0" borderId="0" xfId="0" applyNumberFormat="1" applyFont="1" applyAlignment="1" applyProtection="1">
      <alignment vertical="center"/>
    </xf>
    <xf numFmtId="0" fontId="0" fillId="5" borderId="22" xfId="0" applyFont="1" applyFill="1" applyBorder="1" applyAlignment="1" applyProtection="1">
      <alignment horizontal="center" vertical="center"/>
    </xf>
    <xf numFmtId="167" fontId="0" fillId="5" borderId="22" xfId="0" applyNumberFormat="1" applyFont="1" applyFill="1" applyBorder="1" applyAlignment="1" applyProtection="1">
      <alignment vertical="center"/>
    </xf>
    <xf numFmtId="4" fontId="0" fillId="5" borderId="22" xfId="0" applyNumberFormat="1" applyFont="1" applyFill="1" applyBorder="1" applyAlignment="1" applyProtection="1">
      <alignment vertical="center"/>
      <protection locked="0"/>
    </xf>
    <xf numFmtId="4" fontId="0" fillId="5" borderId="22" xfId="0" applyNumberFormat="1" applyFont="1" applyFill="1" applyBorder="1" applyAlignment="1" applyProtection="1">
      <alignment vertical="center"/>
    </xf>
    <xf numFmtId="0" fontId="36" fillId="0" borderId="22" xfId="0" applyFont="1" applyFill="1" applyBorder="1" applyAlignment="1" applyProtection="1">
      <alignment horizontal="center" vertical="center"/>
    </xf>
    <xf numFmtId="0" fontId="36" fillId="0" borderId="22" xfId="0" applyFont="1" applyBorder="1" applyAlignment="1" applyProtection="1">
      <alignment horizontal="center" vertical="center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0" fillId="5" borderId="22" xfId="0" applyFill="1" applyBorder="1" applyAlignment="1" applyProtection="1">
      <alignment horizontal="center" vertical="center"/>
    </xf>
    <xf numFmtId="0" fontId="37" fillId="0" borderId="22" xfId="0" applyFont="1" applyFill="1" applyBorder="1" applyAlignment="1" applyProtection="1">
      <alignment horizontal="center" vertical="center"/>
    </xf>
    <xf numFmtId="0" fontId="37" fillId="0" borderId="22" xfId="0" applyFont="1" applyBorder="1" applyAlignment="1" applyProtection="1">
      <alignment horizontal="center" vertical="center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0" fillId="6" borderId="22" xfId="0" applyFill="1" applyBorder="1" applyAlignment="1" applyProtection="1">
      <alignment horizontal="center" vertical="center"/>
    </xf>
    <xf numFmtId="0" fontId="0" fillId="6" borderId="22" xfId="0" applyFont="1" applyFill="1" applyBorder="1" applyAlignment="1" applyProtection="1">
      <alignment horizontal="center" vertical="center"/>
    </xf>
    <xf numFmtId="167" fontId="0" fillId="6" borderId="22" xfId="0" applyNumberFormat="1" applyFont="1" applyFill="1" applyBorder="1" applyAlignment="1" applyProtection="1">
      <alignment vertical="center"/>
    </xf>
    <xf numFmtId="4" fontId="0" fillId="6" borderId="22" xfId="0" applyNumberFormat="1" applyFont="1" applyFill="1" applyBorder="1" applyAlignment="1" applyProtection="1">
      <alignment vertical="center"/>
      <protection locked="0"/>
    </xf>
    <xf numFmtId="4" fontId="0" fillId="6" borderId="22" xfId="0" applyNumberFormat="1" applyFont="1" applyFill="1" applyBorder="1" applyAlignment="1" applyProtection="1">
      <alignment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32" fillId="6" borderId="22" xfId="0" applyFont="1" applyFill="1" applyBorder="1" applyAlignment="1" applyProtection="1">
      <alignment horizontal="center" vertical="center"/>
    </xf>
    <xf numFmtId="167" fontId="32" fillId="6" borderId="22" xfId="0" applyNumberFormat="1" applyFont="1" applyFill="1" applyBorder="1" applyAlignment="1" applyProtection="1">
      <alignment vertical="center"/>
    </xf>
    <xf numFmtId="4" fontId="32" fillId="6" borderId="22" xfId="0" applyNumberFormat="1" applyFont="1" applyFill="1" applyBorder="1" applyAlignment="1" applyProtection="1">
      <alignment vertical="center"/>
      <protection locked="0"/>
    </xf>
    <xf numFmtId="4" fontId="32" fillId="6" borderId="22" xfId="0" applyNumberFormat="1" applyFont="1" applyFill="1" applyBorder="1" applyAlignment="1" applyProtection="1">
      <alignment vertical="center"/>
    </xf>
    <xf numFmtId="0" fontId="32" fillId="5" borderId="22" xfId="0" applyFont="1" applyFill="1" applyBorder="1" applyAlignment="1" applyProtection="1">
      <alignment horizontal="center" vertical="center"/>
    </xf>
    <xf numFmtId="167" fontId="32" fillId="5" borderId="22" xfId="0" applyNumberFormat="1" applyFont="1" applyFill="1" applyBorder="1" applyAlignment="1" applyProtection="1">
      <alignment vertical="center"/>
    </xf>
    <xf numFmtId="4" fontId="32" fillId="5" borderId="22" xfId="0" applyNumberFormat="1" applyFont="1" applyFill="1" applyBorder="1" applyAlignment="1" applyProtection="1">
      <alignment vertical="center"/>
      <protection locked="0"/>
    </xf>
    <xf numFmtId="4" fontId="32" fillId="5" borderId="22" xfId="0" applyNumberFormat="1" applyFont="1" applyFill="1" applyBorder="1" applyAlignment="1" applyProtection="1">
      <alignment vertical="center"/>
    </xf>
    <xf numFmtId="14" fontId="0" fillId="2" borderId="0" xfId="0" applyNumberFormat="1" applyFont="1" applyFill="1" applyAlignment="1" applyProtection="1">
      <alignment horizontal="left" vertical="center"/>
      <protection locked="0"/>
    </xf>
    <xf numFmtId="167" fontId="0" fillId="6" borderId="22" xfId="0" applyNumberFormat="1" applyFont="1" applyFill="1" applyBorder="1" applyAlignment="1" applyProtection="1">
      <alignment vertical="center"/>
      <protection locked="0"/>
    </xf>
    <xf numFmtId="167" fontId="0" fillId="0" borderId="22" xfId="0" applyNumberFormat="1" applyFont="1" applyFill="1" applyBorder="1" applyAlignment="1" applyProtection="1">
      <alignment vertical="center"/>
    </xf>
    <xf numFmtId="4" fontId="0" fillId="0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Fill="1" applyBorder="1" applyAlignment="1" applyProtection="1">
      <alignment vertical="center"/>
    </xf>
    <xf numFmtId="167" fontId="0" fillId="2" borderId="22" xfId="0" applyNumberFormat="1" applyFill="1" applyBorder="1" applyAlignment="1" applyProtection="1">
      <alignment vertical="center"/>
      <protection locked="0"/>
    </xf>
    <xf numFmtId="167" fontId="36" fillId="2" borderId="22" xfId="0" applyNumberFormat="1" applyFont="1" applyFill="1" applyBorder="1" applyAlignment="1" applyProtection="1">
      <alignment vertical="center"/>
      <protection locked="0"/>
    </xf>
    <xf numFmtId="166" fontId="1" fillId="6" borderId="0" xfId="0" applyNumberFormat="1" applyFont="1" applyFill="1" applyBorder="1" applyAlignment="1" applyProtection="1">
      <alignment vertical="center"/>
    </xf>
    <xf numFmtId="166" fontId="1" fillId="5" borderId="0" xfId="0" applyNumberFormat="1" applyFont="1" applyFill="1" applyBorder="1" applyAlignment="1" applyProtection="1">
      <alignment vertical="center"/>
    </xf>
    <xf numFmtId="166" fontId="1" fillId="5" borderId="15" xfId="0" applyNumberFormat="1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166" fontId="1" fillId="6" borderId="15" xfId="0" applyNumberFormat="1" applyFont="1" applyFill="1" applyBorder="1" applyAlignment="1" applyProtection="1">
      <alignment vertical="center"/>
    </xf>
    <xf numFmtId="166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/>
    <xf numFmtId="166" fontId="8" fillId="0" borderId="15" xfId="0" applyNumberFormat="1" applyFont="1" applyFill="1" applyBorder="1" applyAlignment="1" applyProtection="1"/>
    <xf numFmtId="0" fontId="8" fillId="0" borderId="3" xfId="0" applyFont="1" applyFill="1" applyBorder="1" applyAlignment="1" applyProtection="1"/>
    <xf numFmtId="0" fontId="8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0" fontId="8" fillId="0" borderId="0" xfId="0" applyFont="1" applyFill="1" applyAlignment="1" applyProtection="1">
      <protection locked="0"/>
    </xf>
    <xf numFmtId="4" fontId="6" fillId="0" borderId="0" xfId="0" applyNumberFormat="1" applyFont="1" applyFill="1" applyAlignment="1" applyProtection="1"/>
    <xf numFmtId="0" fontId="8" fillId="0" borderId="3" xfId="0" applyFont="1" applyFill="1" applyBorder="1" applyAlignment="1"/>
    <xf numFmtId="0" fontId="8" fillId="0" borderId="14" xfId="0" applyFont="1" applyFill="1" applyBorder="1" applyAlignment="1" applyProtection="1"/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center"/>
    </xf>
    <xf numFmtId="4" fontId="8" fillId="0" borderId="0" xfId="0" applyNumberFormat="1" applyFont="1" applyFill="1" applyAlignment="1">
      <alignment vertical="center"/>
    </xf>
    <xf numFmtId="166" fontId="1" fillId="0" borderId="0" xfId="0" applyNumberFormat="1" applyFont="1" applyFill="1" applyBorder="1" applyAlignment="1" applyProtection="1">
      <alignment vertical="center"/>
    </xf>
    <xf numFmtId="166" fontId="30" fillId="0" borderId="12" xfId="0" applyNumberFormat="1" applyFont="1" applyFill="1" applyBorder="1" applyAlignment="1" applyProtection="1"/>
    <xf numFmtId="0" fontId="0" fillId="0" borderId="12" xfId="0" applyFont="1" applyFill="1" applyBorder="1" applyAlignment="1" applyProtection="1">
      <alignment vertical="center"/>
    </xf>
    <xf numFmtId="166" fontId="30" fillId="0" borderId="13" xfId="0" applyNumberFormat="1" applyFont="1" applyFill="1" applyBorder="1" applyAlignment="1" applyProtection="1"/>
    <xf numFmtId="166" fontId="1" fillId="0" borderId="15" xfId="0" applyNumberFormat="1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15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10" fillId="0" borderId="15" xfId="0" applyFont="1" applyFill="1" applyBorder="1" applyAlignment="1" applyProtection="1">
      <alignment vertical="center"/>
    </xf>
    <xf numFmtId="166" fontId="38" fillId="0" borderId="0" xfId="0" applyNumberFormat="1" applyFont="1" applyFill="1" applyBorder="1" applyAlignment="1" applyProtection="1">
      <alignment vertical="center"/>
    </xf>
    <xf numFmtId="166" fontId="38" fillId="0" borderId="15" xfId="0" applyNumberFormat="1" applyFont="1" applyFill="1" applyBorder="1" applyAlignment="1" applyProtection="1">
      <alignment vertical="center"/>
    </xf>
    <xf numFmtId="166" fontId="1" fillId="0" borderId="20" xfId="0" applyNumberFormat="1" applyFont="1" applyFill="1" applyBorder="1" applyAlignment="1" applyProtection="1">
      <alignment vertical="center"/>
    </xf>
    <xf numFmtId="0" fontId="0" fillId="0" borderId="0" xfId="0" applyFill="1" applyAlignment="1"/>
    <xf numFmtId="0" fontId="0" fillId="0" borderId="0" xfId="0" applyAlignment="1"/>
    <xf numFmtId="0" fontId="0" fillId="0" borderId="0" xfId="0" applyAlignment="1" applyProtection="1">
      <protection locked="0"/>
    </xf>
    <xf numFmtId="0" fontId="0" fillId="0" borderId="1" xfId="0" applyBorder="1" applyAlignment="1"/>
    <xf numFmtId="0" fontId="0" fillId="0" borderId="2" xfId="0" applyFill="1" applyBorder="1" applyAlignment="1"/>
    <xf numFmtId="0" fontId="0" fillId="0" borderId="2" xfId="0" applyBorder="1" applyAlignment="1"/>
    <xf numFmtId="0" fontId="0" fillId="0" borderId="2" xfId="0" applyBorder="1" applyAlignment="1" applyProtection="1">
      <protection locked="0"/>
    </xf>
    <xf numFmtId="0" fontId="0" fillId="0" borderId="3" xfId="0" applyBorder="1" applyAlignment="1"/>
    <xf numFmtId="0" fontId="0" fillId="0" borderId="3" xfId="0" applyBorder="1" applyAlignment="1" applyProtection="1"/>
    <xf numFmtId="0" fontId="0" fillId="0" borderId="0" xfId="0" applyAlignment="1" applyProtection="1"/>
    <xf numFmtId="0" fontId="0" fillId="0" borderId="0" xfId="0" applyFont="1" applyFill="1" applyAlignment="1">
      <alignment horizontal="center" vertical="center"/>
    </xf>
    <xf numFmtId="0" fontId="0" fillId="0" borderId="3" xfId="0" applyFont="1" applyBorder="1" applyAlignment="1" applyProtection="1">
      <alignment horizontal="center" vertical="center"/>
    </xf>
    <xf numFmtId="0" fontId="19" fillId="0" borderId="16" xfId="0" applyFont="1" applyFill="1" applyBorder="1" applyAlignment="1" applyProtection="1">
      <alignment horizontal="center" vertical="center"/>
    </xf>
    <xf numFmtId="0" fontId="19" fillId="4" borderId="17" xfId="0" applyFont="1" applyFill="1" applyBorder="1" applyAlignment="1" applyProtection="1">
      <alignment horizontal="center" vertical="center"/>
    </xf>
    <xf numFmtId="0" fontId="19" fillId="4" borderId="17" xfId="0" applyFont="1" applyFill="1" applyBorder="1" applyAlignment="1" applyProtection="1">
      <alignment horizontal="center" vertical="center"/>
      <protection locked="0"/>
    </xf>
    <xf numFmtId="0" fontId="19" fillId="4" borderId="18" xfId="0" applyFont="1" applyFill="1" applyBorder="1" applyAlignment="1" applyProtection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0" fillId="0" borderId="16" xfId="0" applyFont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17" xfId="0" applyFont="1" applyFill="1" applyBorder="1" applyAlignment="1" applyProtection="1">
      <alignment horizontal="center" vertical="center"/>
    </xf>
    <xf numFmtId="0" fontId="20" fillId="0" borderId="18" xfId="0" applyFont="1" applyFill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/>
    </xf>
    <xf numFmtId="0" fontId="0" fillId="0" borderId="22" xfId="0" applyFont="1" applyBorder="1" applyAlignment="1" applyProtection="1">
      <alignment horizontal="left" vertical="center"/>
    </xf>
    <xf numFmtId="49" fontId="32" fillId="0" borderId="22" xfId="0" applyNumberFormat="1" applyFont="1" applyBorder="1" applyAlignment="1" applyProtection="1">
      <alignment horizontal="left" vertical="center"/>
    </xf>
    <xf numFmtId="0" fontId="32" fillId="0" borderId="22" xfId="0" applyFont="1" applyBorder="1" applyAlignment="1" applyProtection="1">
      <alignment horizontal="left" vertical="center"/>
    </xf>
    <xf numFmtId="49" fontId="0" fillId="5" borderId="22" xfId="0" applyNumberFormat="1" applyFont="1" applyFill="1" applyBorder="1" applyAlignment="1" applyProtection="1">
      <alignment horizontal="left" vertical="center"/>
    </xf>
    <xf numFmtId="0" fontId="0" fillId="5" borderId="22" xfId="0" applyFont="1" applyFill="1" applyBorder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/>
    </xf>
    <xf numFmtId="49" fontId="36" fillId="0" borderId="22" xfId="0" applyNumberFormat="1" applyFont="1" applyBorder="1" applyAlignment="1" applyProtection="1">
      <alignment horizontal="left" vertical="center"/>
    </xf>
    <xf numFmtId="0" fontId="36" fillId="0" borderId="22" xfId="0" applyFont="1" applyBorder="1" applyAlignment="1" applyProtection="1">
      <alignment horizontal="left" vertical="center"/>
    </xf>
    <xf numFmtId="49" fontId="0" fillId="5" borderId="22" xfId="0" applyNumberFormat="1" applyFill="1" applyBorder="1" applyAlignment="1" applyProtection="1">
      <alignment horizontal="left" vertical="center"/>
    </xf>
    <xf numFmtId="0" fontId="0" fillId="5" borderId="22" xfId="0" applyFill="1" applyBorder="1" applyAlignment="1" applyProtection="1">
      <alignment horizontal="left" vertical="center"/>
    </xf>
    <xf numFmtId="49" fontId="37" fillId="0" borderId="22" xfId="0" applyNumberFormat="1" applyFont="1" applyBorder="1" applyAlignment="1" applyProtection="1">
      <alignment horizontal="left" vertical="center"/>
    </xf>
    <xf numFmtId="0" fontId="37" fillId="0" borderId="22" xfId="0" applyFont="1" applyBorder="1" applyAlignment="1" applyProtection="1">
      <alignment horizontal="left" vertical="center"/>
    </xf>
    <xf numFmtId="49" fontId="10" fillId="0" borderId="0" xfId="0" applyNumberFormat="1" applyFont="1" applyAlignment="1" applyProtection="1">
      <alignment horizontal="left" vertical="center"/>
    </xf>
    <xf numFmtId="49" fontId="0" fillId="6" borderId="22" xfId="0" applyNumberFormat="1" applyFont="1" applyFill="1" applyBorder="1" applyAlignment="1" applyProtection="1">
      <alignment horizontal="left" vertical="center"/>
    </xf>
    <xf numFmtId="0" fontId="0" fillId="6" borderId="22" xfId="0" applyFill="1" applyBorder="1" applyAlignment="1" applyProtection="1">
      <alignment horizontal="left" vertical="center"/>
    </xf>
    <xf numFmtId="0" fontId="0" fillId="6" borderId="22" xfId="0" applyFont="1" applyFill="1" applyBorder="1" applyAlignment="1" applyProtection="1">
      <alignment horizontal="left" vertical="center"/>
    </xf>
    <xf numFmtId="0" fontId="0" fillId="0" borderId="22" xfId="0" applyBorder="1" applyAlignment="1" applyProtection="1">
      <alignment horizontal="left" vertical="center"/>
    </xf>
    <xf numFmtId="49" fontId="32" fillId="6" borderId="22" xfId="0" applyNumberFormat="1" applyFont="1" applyFill="1" applyBorder="1" applyAlignment="1" applyProtection="1">
      <alignment horizontal="left" vertical="center"/>
    </xf>
    <xf numFmtId="0" fontId="32" fillId="6" borderId="22" xfId="0" applyFont="1" applyFill="1" applyBorder="1" applyAlignment="1" applyProtection="1">
      <alignment horizontal="left" vertical="center"/>
    </xf>
    <xf numFmtId="49" fontId="32" fillId="5" borderId="22" xfId="0" applyNumberFormat="1" applyFont="1" applyFill="1" applyBorder="1" applyAlignment="1" applyProtection="1">
      <alignment horizontal="left" vertical="center"/>
    </xf>
    <xf numFmtId="0" fontId="32" fillId="5" borderId="22" xfId="0" applyFont="1" applyFill="1" applyBorder="1" applyAlignment="1" applyProtection="1">
      <alignment horizontal="left" vertical="center"/>
    </xf>
    <xf numFmtId="49" fontId="0" fillId="0" borderId="22" xfId="0" applyNumberFormat="1" applyFont="1" applyFill="1" applyBorder="1" applyAlignment="1" applyProtection="1">
      <alignment horizontal="left" vertical="center"/>
    </xf>
    <xf numFmtId="0" fontId="0" fillId="0" borderId="22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Alignment="1"/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C05B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opLeftCell="A64" workbookViewId="0">
      <selection activeCell="K6" sqref="K6:AO6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 x14ac:dyDescent="0.2">
      <c r="AR2" s="351"/>
      <c r="AS2" s="351"/>
      <c r="AT2" s="351"/>
      <c r="AU2" s="351"/>
      <c r="AV2" s="351"/>
      <c r="AW2" s="351"/>
      <c r="AX2" s="351"/>
      <c r="AY2" s="351"/>
      <c r="AZ2" s="351"/>
      <c r="BA2" s="351"/>
      <c r="BB2" s="351"/>
      <c r="BC2" s="351"/>
      <c r="BD2" s="351"/>
      <c r="BE2" s="351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 x14ac:dyDescent="0.2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ht="12" customHeight="1" x14ac:dyDescent="0.2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363" t="s">
        <v>14</v>
      </c>
      <c r="L5" s="364"/>
      <c r="M5" s="364"/>
      <c r="N5" s="364"/>
      <c r="O5" s="364"/>
      <c r="P5" s="364"/>
      <c r="Q5" s="364"/>
      <c r="R5" s="364"/>
      <c r="S5" s="364"/>
      <c r="T5" s="364"/>
      <c r="U5" s="364"/>
      <c r="V5" s="364"/>
      <c r="W5" s="364"/>
      <c r="X5" s="364"/>
      <c r="Y5" s="364"/>
      <c r="Z5" s="364"/>
      <c r="AA5" s="364"/>
      <c r="AB5" s="364"/>
      <c r="AC5" s="364"/>
      <c r="AD5" s="364"/>
      <c r="AE5" s="364"/>
      <c r="AF5" s="364"/>
      <c r="AG5" s="364"/>
      <c r="AH5" s="364"/>
      <c r="AI5" s="364"/>
      <c r="AJ5" s="364"/>
      <c r="AK5" s="364"/>
      <c r="AL5" s="364"/>
      <c r="AM5" s="364"/>
      <c r="AN5" s="364"/>
      <c r="AO5" s="364"/>
      <c r="AP5" s="18"/>
      <c r="AQ5" s="18"/>
      <c r="AR5" s="16"/>
      <c r="BE5" s="342" t="s">
        <v>15</v>
      </c>
      <c r="BS5" s="13" t="s">
        <v>6</v>
      </c>
    </row>
    <row r="6" spans="1:74" ht="36.950000000000003" customHeight="1" x14ac:dyDescent="0.2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365" t="s">
        <v>17</v>
      </c>
      <c r="L6" s="364"/>
      <c r="M6" s="364"/>
      <c r="N6" s="364"/>
      <c r="O6" s="364"/>
      <c r="P6" s="364"/>
      <c r="Q6" s="364"/>
      <c r="R6" s="364"/>
      <c r="S6" s="364"/>
      <c r="T6" s="364"/>
      <c r="U6" s="364"/>
      <c r="V6" s="364"/>
      <c r="W6" s="364"/>
      <c r="X6" s="364"/>
      <c r="Y6" s="364"/>
      <c r="Z6" s="364"/>
      <c r="AA6" s="364"/>
      <c r="AB6" s="364"/>
      <c r="AC6" s="364"/>
      <c r="AD6" s="364"/>
      <c r="AE6" s="364"/>
      <c r="AF6" s="364"/>
      <c r="AG6" s="364"/>
      <c r="AH6" s="364"/>
      <c r="AI6" s="364"/>
      <c r="AJ6" s="364"/>
      <c r="AK6" s="364"/>
      <c r="AL6" s="364"/>
      <c r="AM6" s="364"/>
      <c r="AN6" s="364"/>
      <c r="AO6" s="364"/>
      <c r="AP6" s="18"/>
      <c r="AQ6" s="18"/>
      <c r="AR6" s="16"/>
      <c r="BE6" s="343"/>
      <c r="BS6" s="13" t="s">
        <v>6</v>
      </c>
    </row>
    <row r="7" spans="1:74" ht="12" customHeight="1" x14ac:dyDescent="0.2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343"/>
      <c r="BS7" s="13" t="s">
        <v>6</v>
      </c>
    </row>
    <row r="8" spans="1:74" ht="12" customHeight="1" x14ac:dyDescent="0.2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50">
        <v>43753</v>
      </c>
      <c r="AO8" s="18"/>
      <c r="AP8" s="18"/>
      <c r="AQ8" s="18"/>
      <c r="AR8" s="16"/>
      <c r="BE8" s="343"/>
      <c r="BS8" s="13" t="s">
        <v>6</v>
      </c>
    </row>
    <row r="9" spans="1:74" ht="14.45" customHeight="1" x14ac:dyDescent="0.2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343"/>
      <c r="BS9" s="13" t="s">
        <v>6</v>
      </c>
    </row>
    <row r="10" spans="1:74" ht="12" customHeight="1" x14ac:dyDescent="0.2">
      <c r="B10" s="17"/>
      <c r="C10" s="18"/>
      <c r="D10" s="25" t="s">
        <v>23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24</v>
      </c>
      <c r="AL10" s="18"/>
      <c r="AM10" s="18"/>
      <c r="AN10" s="23" t="s">
        <v>1</v>
      </c>
      <c r="AO10" s="18"/>
      <c r="AP10" s="18"/>
      <c r="AQ10" s="18"/>
      <c r="AR10" s="16"/>
      <c r="BE10" s="343"/>
      <c r="BS10" s="13" t="s">
        <v>6</v>
      </c>
    </row>
    <row r="11" spans="1:74" ht="18.399999999999999" customHeight="1" x14ac:dyDescent="0.2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25</v>
      </c>
      <c r="AL11" s="18"/>
      <c r="AM11" s="18"/>
      <c r="AN11" s="23" t="s">
        <v>1</v>
      </c>
      <c r="AO11" s="18"/>
      <c r="AP11" s="18"/>
      <c r="AQ11" s="18"/>
      <c r="AR11" s="16"/>
      <c r="BE11" s="343"/>
      <c r="BS11" s="13" t="s">
        <v>6</v>
      </c>
    </row>
    <row r="12" spans="1:74" ht="6.95" customHeight="1" x14ac:dyDescent="0.2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343"/>
      <c r="BS12" s="13" t="s">
        <v>6</v>
      </c>
    </row>
    <row r="13" spans="1:74" ht="12" customHeight="1" x14ac:dyDescent="0.2">
      <c r="B13" s="17"/>
      <c r="C13" s="18"/>
      <c r="D13" s="25" t="s">
        <v>26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24</v>
      </c>
      <c r="AL13" s="18"/>
      <c r="AM13" s="18"/>
      <c r="AN13" s="26" t="s">
        <v>2341</v>
      </c>
      <c r="AO13" s="18"/>
      <c r="AP13" s="18"/>
      <c r="AQ13" s="18"/>
      <c r="AR13" s="16"/>
      <c r="BE13" s="343"/>
      <c r="BS13" s="13" t="s">
        <v>6</v>
      </c>
    </row>
    <row r="14" spans="1:74" x14ac:dyDescent="0.2">
      <c r="B14" s="17"/>
      <c r="C14" s="18"/>
      <c r="D14" s="18"/>
      <c r="E14" s="366" t="s">
        <v>2340</v>
      </c>
      <c r="F14" s="367"/>
      <c r="G14" s="367"/>
      <c r="H14" s="367"/>
      <c r="I14" s="367"/>
      <c r="J14" s="367"/>
      <c r="K14" s="367"/>
      <c r="L14" s="367"/>
      <c r="M14" s="367"/>
      <c r="N14" s="367"/>
      <c r="O14" s="367"/>
      <c r="P14" s="367"/>
      <c r="Q14" s="367"/>
      <c r="R14" s="367"/>
      <c r="S14" s="367"/>
      <c r="T14" s="367"/>
      <c r="U14" s="367"/>
      <c r="V14" s="367"/>
      <c r="W14" s="367"/>
      <c r="X14" s="367"/>
      <c r="Y14" s="367"/>
      <c r="Z14" s="367"/>
      <c r="AA14" s="367"/>
      <c r="AB14" s="367"/>
      <c r="AC14" s="367"/>
      <c r="AD14" s="367"/>
      <c r="AE14" s="367"/>
      <c r="AF14" s="367"/>
      <c r="AG14" s="367"/>
      <c r="AH14" s="367"/>
      <c r="AI14" s="367"/>
      <c r="AJ14" s="367"/>
      <c r="AK14" s="25" t="s">
        <v>25</v>
      </c>
      <c r="AL14" s="18"/>
      <c r="AM14" s="18"/>
      <c r="AN14" s="26" t="s">
        <v>2342</v>
      </c>
      <c r="AO14" s="18"/>
      <c r="AP14" s="18"/>
      <c r="AQ14" s="18"/>
      <c r="AR14" s="16"/>
      <c r="BE14" s="343"/>
      <c r="BS14" s="13" t="s">
        <v>6</v>
      </c>
    </row>
    <row r="15" spans="1:74" ht="6.95" customHeight="1" x14ac:dyDescent="0.2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343"/>
      <c r="BS15" s="13" t="s">
        <v>4</v>
      </c>
    </row>
    <row r="16" spans="1:74" ht="12" customHeight="1" x14ac:dyDescent="0.2">
      <c r="B16" s="17"/>
      <c r="C16" s="18"/>
      <c r="D16" s="25" t="s">
        <v>27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24</v>
      </c>
      <c r="AL16" s="18"/>
      <c r="AM16" s="18"/>
      <c r="AN16" s="23" t="s">
        <v>1</v>
      </c>
      <c r="AO16" s="18"/>
      <c r="AP16" s="18"/>
      <c r="AQ16" s="18"/>
      <c r="AR16" s="16"/>
      <c r="BE16" s="343"/>
      <c r="BS16" s="13" t="s">
        <v>4</v>
      </c>
    </row>
    <row r="17" spans="2:71" ht="18.399999999999999" customHeight="1" x14ac:dyDescent="0.2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25</v>
      </c>
      <c r="AL17" s="18"/>
      <c r="AM17" s="18"/>
      <c r="AN17" s="23" t="s">
        <v>1</v>
      </c>
      <c r="AO17" s="18"/>
      <c r="AP17" s="18"/>
      <c r="AQ17" s="18"/>
      <c r="AR17" s="16"/>
      <c r="BE17" s="343"/>
      <c r="BS17" s="13" t="s">
        <v>28</v>
      </c>
    </row>
    <row r="18" spans="2:71" ht="6.95" customHeight="1" x14ac:dyDescent="0.2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343"/>
      <c r="BS18" s="13" t="s">
        <v>6</v>
      </c>
    </row>
    <row r="19" spans="2:71" ht="12" customHeight="1" x14ac:dyDescent="0.2">
      <c r="B19" s="17"/>
      <c r="C19" s="18"/>
      <c r="D19" s="25" t="s">
        <v>29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24</v>
      </c>
      <c r="AL19" s="18"/>
      <c r="AM19" s="18"/>
      <c r="AN19" s="23" t="s">
        <v>1</v>
      </c>
      <c r="AO19" s="18"/>
      <c r="AP19" s="18"/>
      <c r="AQ19" s="18"/>
      <c r="AR19" s="16"/>
      <c r="BE19" s="343"/>
      <c r="BS19" s="13" t="s">
        <v>6</v>
      </c>
    </row>
    <row r="20" spans="2:71" ht="18.399999999999999" customHeight="1" x14ac:dyDescent="0.2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25</v>
      </c>
      <c r="AL20" s="18"/>
      <c r="AM20" s="18"/>
      <c r="AN20" s="23" t="s">
        <v>1</v>
      </c>
      <c r="AO20" s="18"/>
      <c r="AP20" s="18"/>
      <c r="AQ20" s="18"/>
      <c r="AR20" s="16"/>
      <c r="BE20" s="343"/>
      <c r="BS20" s="13" t="s">
        <v>28</v>
      </c>
    </row>
    <row r="21" spans="2:71" ht="6.95" customHeight="1" x14ac:dyDescent="0.2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343"/>
    </row>
    <row r="22" spans="2:71" ht="12" customHeight="1" x14ac:dyDescent="0.2">
      <c r="B22" s="17"/>
      <c r="C22" s="18"/>
      <c r="D22" s="25" t="s">
        <v>30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343"/>
    </row>
    <row r="23" spans="2:71" ht="45" customHeight="1" x14ac:dyDescent="0.2">
      <c r="B23" s="17"/>
      <c r="C23" s="18"/>
      <c r="D23" s="18"/>
      <c r="E23" s="368" t="s">
        <v>31</v>
      </c>
      <c r="F23" s="368"/>
      <c r="G23" s="368"/>
      <c r="H23" s="368"/>
      <c r="I23" s="368"/>
      <c r="J23" s="368"/>
      <c r="K23" s="368"/>
      <c r="L23" s="368"/>
      <c r="M23" s="368"/>
      <c r="N23" s="368"/>
      <c r="O23" s="368"/>
      <c r="P23" s="368"/>
      <c r="Q23" s="368"/>
      <c r="R23" s="368"/>
      <c r="S23" s="368"/>
      <c r="T23" s="368"/>
      <c r="U23" s="368"/>
      <c r="V23" s="368"/>
      <c r="W23" s="368"/>
      <c r="X23" s="368"/>
      <c r="Y23" s="368"/>
      <c r="Z23" s="368"/>
      <c r="AA23" s="368"/>
      <c r="AB23" s="368"/>
      <c r="AC23" s="368"/>
      <c r="AD23" s="368"/>
      <c r="AE23" s="368"/>
      <c r="AF23" s="368"/>
      <c r="AG23" s="368"/>
      <c r="AH23" s="368"/>
      <c r="AI23" s="368"/>
      <c r="AJ23" s="368"/>
      <c r="AK23" s="368"/>
      <c r="AL23" s="368"/>
      <c r="AM23" s="368"/>
      <c r="AN23" s="368"/>
      <c r="AO23" s="18"/>
      <c r="AP23" s="18"/>
      <c r="AQ23" s="18"/>
      <c r="AR23" s="16"/>
      <c r="BE23" s="343"/>
    </row>
    <row r="24" spans="2:71" ht="6.95" customHeight="1" x14ac:dyDescent="0.2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343"/>
    </row>
    <row r="25" spans="2:71" ht="6.95" customHeight="1" x14ac:dyDescent="0.2">
      <c r="B25" s="17"/>
      <c r="C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8"/>
      <c r="AQ25" s="18"/>
      <c r="AR25" s="16"/>
      <c r="BE25" s="343"/>
    </row>
    <row r="26" spans="2:71" s="1" customFormat="1" ht="25.9" customHeight="1" x14ac:dyDescent="0.2">
      <c r="B26" s="28"/>
      <c r="C26" s="29"/>
      <c r="D26" s="30" t="s">
        <v>32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44">
        <f>ROUND(AG54,2)</f>
        <v>6577191.7699999996</v>
      </c>
      <c r="AL26" s="345"/>
      <c r="AM26" s="345"/>
      <c r="AN26" s="345"/>
      <c r="AO26" s="345"/>
      <c r="AP26" s="29"/>
      <c r="AQ26" s="29"/>
      <c r="AR26" s="32"/>
      <c r="BE26" s="343"/>
    </row>
    <row r="27" spans="2:71" s="1" customFormat="1" ht="6.95" customHeight="1" x14ac:dyDescent="0.2">
      <c r="B27" s="28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2"/>
      <c r="BE27" s="343"/>
    </row>
    <row r="28" spans="2:71" s="1" customFormat="1" x14ac:dyDescent="0.2">
      <c r="B28" s="28"/>
      <c r="C28" s="29"/>
      <c r="D28" s="29"/>
      <c r="E28" s="29"/>
      <c r="F28" s="29"/>
      <c r="G28" s="29"/>
      <c r="H28" s="29"/>
      <c r="I28" s="29"/>
      <c r="J28" s="29"/>
      <c r="K28" s="29"/>
      <c r="L28" s="369" t="s">
        <v>33</v>
      </c>
      <c r="M28" s="369"/>
      <c r="N28" s="369"/>
      <c r="O28" s="369"/>
      <c r="P28" s="369"/>
      <c r="Q28" s="29"/>
      <c r="R28" s="29"/>
      <c r="S28" s="29"/>
      <c r="T28" s="29"/>
      <c r="U28" s="29"/>
      <c r="V28" s="29"/>
      <c r="W28" s="369" t="s">
        <v>34</v>
      </c>
      <c r="X28" s="369"/>
      <c r="Y28" s="369"/>
      <c r="Z28" s="369"/>
      <c r="AA28" s="369"/>
      <c r="AB28" s="369"/>
      <c r="AC28" s="369"/>
      <c r="AD28" s="369"/>
      <c r="AE28" s="369"/>
      <c r="AF28" s="29"/>
      <c r="AG28" s="29"/>
      <c r="AH28" s="29"/>
      <c r="AI28" s="29"/>
      <c r="AJ28" s="29"/>
      <c r="AK28" s="369" t="s">
        <v>35</v>
      </c>
      <c r="AL28" s="369"/>
      <c r="AM28" s="369"/>
      <c r="AN28" s="369"/>
      <c r="AO28" s="369"/>
      <c r="AP28" s="29"/>
      <c r="AQ28" s="29"/>
      <c r="AR28" s="32"/>
      <c r="BE28" s="343"/>
    </row>
    <row r="29" spans="2:71" s="2" customFormat="1" ht="14.45" customHeight="1" x14ac:dyDescent="0.2">
      <c r="B29" s="33"/>
      <c r="C29" s="34"/>
      <c r="D29" s="25" t="s">
        <v>36</v>
      </c>
      <c r="E29" s="34"/>
      <c r="F29" s="25" t="s">
        <v>37</v>
      </c>
      <c r="G29" s="34"/>
      <c r="H29" s="34"/>
      <c r="I29" s="34"/>
      <c r="J29" s="34"/>
      <c r="K29" s="34"/>
      <c r="L29" s="370">
        <v>0.21</v>
      </c>
      <c r="M29" s="347"/>
      <c r="N29" s="347"/>
      <c r="O29" s="347"/>
      <c r="P29" s="347"/>
      <c r="Q29" s="34"/>
      <c r="R29" s="34"/>
      <c r="S29" s="34"/>
      <c r="T29" s="34"/>
      <c r="U29" s="34"/>
      <c r="V29" s="34"/>
      <c r="W29" s="346">
        <f>ROUND(AZ54, 2)</f>
        <v>0</v>
      </c>
      <c r="X29" s="347"/>
      <c r="Y29" s="347"/>
      <c r="Z29" s="347"/>
      <c r="AA29" s="347"/>
      <c r="AB29" s="347"/>
      <c r="AC29" s="347"/>
      <c r="AD29" s="347"/>
      <c r="AE29" s="347"/>
      <c r="AF29" s="34"/>
      <c r="AG29" s="34"/>
      <c r="AH29" s="34"/>
      <c r="AI29" s="34"/>
      <c r="AJ29" s="34"/>
      <c r="AK29" s="346">
        <f>ROUND(AV54, 2)</f>
        <v>0</v>
      </c>
      <c r="AL29" s="347"/>
      <c r="AM29" s="347"/>
      <c r="AN29" s="347"/>
      <c r="AO29" s="347"/>
      <c r="AP29" s="34"/>
      <c r="AQ29" s="34"/>
      <c r="AR29" s="35"/>
      <c r="BE29" s="343"/>
    </row>
    <row r="30" spans="2:71" s="2" customFormat="1" ht="14.45" customHeight="1" x14ac:dyDescent="0.2">
      <c r="B30" s="33"/>
      <c r="C30" s="34"/>
      <c r="D30" s="34"/>
      <c r="E30" s="34"/>
      <c r="F30" s="25" t="s">
        <v>38</v>
      </c>
      <c r="G30" s="34"/>
      <c r="H30" s="34"/>
      <c r="I30" s="34"/>
      <c r="J30" s="34"/>
      <c r="K30" s="34"/>
      <c r="L30" s="370">
        <v>0.15</v>
      </c>
      <c r="M30" s="347"/>
      <c r="N30" s="347"/>
      <c r="O30" s="347"/>
      <c r="P30" s="347"/>
      <c r="Q30" s="34"/>
      <c r="R30" s="34"/>
      <c r="S30" s="34"/>
      <c r="T30" s="34"/>
      <c r="U30" s="34"/>
      <c r="V30" s="34"/>
      <c r="W30" s="346">
        <f>ROUND(BA54, 2)</f>
        <v>6577191.7699999996</v>
      </c>
      <c r="X30" s="347"/>
      <c r="Y30" s="347"/>
      <c r="Z30" s="347"/>
      <c r="AA30" s="347"/>
      <c r="AB30" s="347"/>
      <c r="AC30" s="347"/>
      <c r="AD30" s="347"/>
      <c r="AE30" s="347"/>
      <c r="AF30" s="34"/>
      <c r="AG30" s="34"/>
      <c r="AH30" s="34"/>
      <c r="AI30" s="34"/>
      <c r="AJ30" s="34"/>
      <c r="AK30" s="346">
        <f>ROUND(AW54, 2)</f>
        <v>986578.77</v>
      </c>
      <c r="AL30" s="347"/>
      <c r="AM30" s="347"/>
      <c r="AN30" s="347"/>
      <c r="AO30" s="347"/>
      <c r="AP30" s="34"/>
      <c r="AQ30" s="34"/>
      <c r="AR30" s="35"/>
      <c r="BE30" s="343"/>
    </row>
    <row r="31" spans="2:71" s="2" customFormat="1" ht="14.45" hidden="1" customHeight="1" x14ac:dyDescent="0.2">
      <c r="B31" s="33"/>
      <c r="C31" s="34"/>
      <c r="D31" s="34"/>
      <c r="E31" s="34"/>
      <c r="F31" s="25" t="s">
        <v>39</v>
      </c>
      <c r="G31" s="34"/>
      <c r="H31" s="34"/>
      <c r="I31" s="34"/>
      <c r="J31" s="34"/>
      <c r="K31" s="34"/>
      <c r="L31" s="370">
        <v>0.21</v>
      </c>
      <c r="M31" s="347"/>
      <c r="N31" s="347"/>
      <c r="O31" s="347"/>
      <c r="P31" s="347"/>
      <c r="Q31" s="34"/>
      <c r="R31" s="34"/>
      <c r="S31" s="34"/>
      <c r="T31" s="34"/>
      <c r="U31" s="34"/>
      <c r="V31" s="34"/>
      <c r="W31" s="346">
        <f>ROUND(BB54, 2)</f>
        <v>0</v>
      </c>
      <c r="X31" s="347"/>
      <c r="Y31" s="347"/>
      <c r="Z31" s="347"/>
      <c r="AA31" s="347"/>
      <c r="AB31" s="347"/>
      <c r="AC31" s="347"/>
      <c r="AD31" s="347"/>
      <c r="AE31" s="347"/>
      <c r="AF31" s="34"/>
      <c r="AG31" s="34"/>
      <c r="AH31" s="34"/>
      <c r="AI31" s="34"/>
      <c r="AJ31" s="34"/>
      <c r="AK31" s="346">
        <v>0</v>
      </c>
      <c r="AL31" s="347"/>
      <c r="AM31" s="347"/>
      <c r="AN31" s="347"/>
      <c r="AO31" s="347"/>
      <c r="AP31" s="34"/>
      <c r="AQ31" s="34"/>
      <c r="AR31" s="35"/>
      <c r="BE31" s="343"/>
    </row>
    <row r="32" spans="2:71" s="2" customFormat="1" ht="14.45" hidden="1" customHeight="1" x14ac:dyDescent="0.2">
      <c r="B32" s="33"/>
      <c r="C32" s="34"/>
      <c r="D32" s="34"/>
      <c r="E32" s="34"/>
      <c r="F32" s="25" t="s">
        <v>40</v>
      </c>
      <c r="G32" s="34"/>
      <c r="H32" s="34"/>
      <c r="I32" s="34"/>
      <c r="J32" s="34"/>
      <c r="K32" s="34"/>
      <c r="L32" s="370">
        <v>0.15</v>
      </c>
      <c r="M32" s="347"/>
      <c r="N32" s="347"/>
      <c r="O32" s="347"/>
      <c r="P32" s="347"/>
      <c r="Q32" s="34"/>
      <c r="R32" s="34"/>
      <c r="S32" s="34"/>
      <c r="T32" s="34"/>
      <c r="U32" s="34"/>
      <c r="V32" s="34"/>
      <c r="W32" s="346">
        <f>ROUND(BC54, 2)</f>
        <v>0</v>
      </c>
      <c r="X32" s="347"/>
      <c r="Y32" s="347"/>
      <c r="Z32" s="347"/>
      <c r="AA32" s="347"/>
      <c r="AB32" s="347"/>
      <c r="AC32" s="347"/>
      <c r="AD32" s="347"/>
      <c r="AE32" s="347"/>
      <c r="AF32" s="34"/>
      <c r="AG32" s="34"/>
      <c r="AH32" s="34"/>
      <c r="AI32" s="34"/>
      <c r="AJ32" s="34"/>
      <c r="AK32" s="346">
        <v>0</v>
      </c>
      <c r="AL32" s="347"/>
      <c r="AM32" s="347"/>
      <c r="AN32" s="347"/>
      <c r="AO32" s="347"/>
      <c r="AP32" s="34"/>
      <c r="AQ32" s="34"/>
      <c r="AR32" s="35"/>
      <c r="BE32" s="343"/>
    </row>
    <row r="33" spans="2:57" s="2" customFormat="1" ht="14.45" hidden="1" customHeight="1" x14ac:dyDescent="0.2">
      <c r="B33" s="33"/>
      <c r="C33" s="34"/>
      <c r="D33" s="34"/>
      <c r="E33" s="34"/>
      <c r="F33" s="25" t="s">
        <v>41</v>
      </c>
      <c r="G33" s="34"/>
      <c r="H33" s="34"/>
      <c r="I33" s="34"/>
      <c r="J33" s="34"/>
      <c r="K33" s="34"/>
      <c r="L33" s="370">
        <v>0</v>
      </c>
      <c r="M33" s="347"/>
      <c r="N33" s="347"/>
      <c r="O33" s="347"/>
      <c r="P33" s="347"/>
      <c r="Q33" s="34"/>
      <c r="R33" s="34"/>
      <c r="S33" s="34"/>
      <c r="T33" s="34"/>
      <c r="U33" s="34"/>
      <c r="V33" s="34"/>
      <c r="W33" s="346">
        <f>ROUND(BD54, 2)</f>
        <v>0</v>
      </c>
      <c r="X33" s="347"/>
      <c r="Y33" s="347"/>
      <c r="Z33" s="347"/>
      <c r="AA33" s="347"/>
      <c r="AB33" s="347"/>
      <c r="AC33" s="347"/>
      <c r="AD33" s="347"/>
      <c r="AE33" s="347"/>
      <c r="AF33" s="34"/>
      <c r="AG33" s="34"/>
      <c r="AH33" s="34"/>
      <c r="AI33" s="34"/>
      <c r="AJ33" s="34"/>
      <c r="AK33" s="346">
        <v>0</v>
      </c>
      <c r="AL33" s="347"/>
      <c r="AM33" s="347"/>
      <c r="AN33" s="347"/>
      <c r="AO33" s="347"/>
      <c r="AP33" s="34"/>
      <c r="AQ33" s="34"/>
      <c r="AR33" s="35"/>
      <c r="BE33" s="343"/>
    </row>
    <row r="34" spans="2:57" s="1" customFormat="1" ht="6.95" customHeight="1" x14ac:dyDescent="0.2">
      <c r="B34" s="28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2"/>
      <c r="BE34" s="343"/>
    </row>
    <row r="35" spans="2:57" s="1" customFormat="1" ht="25.9" customHeight="1" x14ac:dyDescent="0.2">
      <c r="B35" s="28"/>
      <c r="C35" s="36"/>
      <c r="D35" s="37" t="s">
        <v>42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43</v>
      </c>
      <c r="U35" s="38"/>
      <c r="V35" s="38"/>
      <c r="W35" s="38"/>
      <c r="X35" s="374" t="s">
        <v>44</v>
      </c>
      <c r="Y35" s="349"/>
      <c r="Z35" s="349"/>
      <c r="AA35" s="349"/>
      <c r="AB35" s="349"/>
      <c r="AC35" s="38"/>
      <c r="AD35" s="38"/>
      <c r="AE35" s="38"/>
      <c r="AF35" s="38"/>
      <c r="AG35" s="38"/>
      <c r="AH35" s="38"/>
      <c r="AI35" s="38"/>
      <c r="AJ35" s="38"/>
      <c r="AK35" s="348">
        <f>SUM(AK26:AK33)</f>
        <v>7563770.5399999991</v>
      </c>
      <c r="AL35" s="349"/>
      <c r="AM35" s="349"/>
      <c r="AN35" s="349"/>
      <c r="AO35" s="350"/>
      <c r="AP35" s="36"/>
      <c r="AQ35" s="36"/>
      <c r="AR35" s="32"/>
    </row>
    <row r="36" spans="2:57" s="1" customFormat="1" ht="6.95" customHeight="1" x14ac:dyDescent="0.2">
      <c r="B36" s="28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2"/>
    </row>
    <row r="37" spans="2:57" s="1" customFormat="1" ht="6.95" customHeight="1" x14ac:dyDescent="0.2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2"/>
    </row>
    <row r="41" spans="2:57" s="1" customFormat="1" ht="6.95" customHeight="1" x14ac:dyDescent="0.2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2"/>
    </row>
    <row r="42" spans="2:57" s="1" customFormat="1" ht="24.95" customHeight="1" x14ac:dyDescent="0.2">
      <c r="B42" s="28"/>
      <c r="C42" s="19" t="s">
        <v>45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32"/>
    </row>
    <row r="43" spans="2:57" s="1" customFormat="1" ht="6.95" customHeight="1" x14ac:dyDescent="0.2">
      <c r="B43" s="28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2"/>
    </row>
    <row r="44" spans="2:57" s="1" customFormat="1" ht="12" customHeight="1" x14ac:dyDescent="0.2">
      <c r="B44" s="28"/>
      <c r="C44" s="25" t="s">
        <v>13</v>
      </c>
      <c r="D44" s="29"/>
      <c r="E44" s="29"/>
      <c r="F44" s="29"/>
      <c r="G44" s="29"/>
      <c r="H44" s="29"/>
      <c r="I44" s="29"/>
      <c r="J44" s="29"/>
      <c r="K44" s="29"/>
      <c r="L44" s="29" t="str">
        <f>K5</f>
        <v>Soc-b-BN</v>
      </c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32"/>
    </row>
    <row r="45" spans="2:57" s="3" customFormat="1" ht="36.950000000000003" customHeight="1" x14ac:dyDescent="0.2">
      <c r="B45" s="44"/>
      <c r="C45" s="45" t="s">
        <v>16</v>
      </c>
      <c r="D45" s="46"/>
      <c r="E45" s="46"/>
      <c r="F45" s="46"/>
      <c r="G45" s="46"/>
      <c r="H45" s="46"/>
      <c r="I45" s="46"/>
      <c r="J45" s="46"/>
      <c r="K45" s="46"/>
      <c r="L45" s="360" t="str">
        <f>K6</f>
        <v>Stavební úpravy objektu sociálního bydlení, Vlašimská 897, Benešov</v>
      </c>
      <c r="M45" s="361"/>
      <c r="N45" s="361"/>
      <c r="O45" s="361"/>
      <c r="P45" s="361"/>
      <c r="Q45" s="361"/>
      <c r="R45" s="361"/>
      <c r="S45" s="361"/>
      <c r="T45" s="361"/>
      <c r="U45" s="361"/>
      <c r="V45" s="361"/>
      <c r="W45" s="361"/>
      <c r="X45" s="361"/>
      <c r="Y45" s="361"/>
      <c r="Z45" s="361"/>
      <c r="AA45" s="361"/>
      <c r="AB45" s="361"/>
      <c r="AC45" s="361"/>
      <c r="AD45" s="361"/>
      <c r="AE45" s="361"/>
      <c r="AF45" s="361"/>
      <c r="AG45" s="361"/>
      <c r="AH45" s="361"/>
      <c r="AI45" s="361"/>
      <c r="AJ45" s="361"/>
      <c r="AK45" s="361"/>
      <c r="AL45" s="361"/>
      <c r="AM45" s="361"/>
      <c r="AN45" s="361"/>
      <c r="AO45" s="361"/>
      <c r="AP45" s="46"/>
      <c r="AQ45" s="46"/>
      <c r="AR45" s="47"/>
    </row>
    <row r="46" spans="2:57" s="1" customFormat="1" ht="6.95" customHeight="1" x14ac:dyDescent="0.2">
      <c r="B46" s="28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32"/>
    </row>
    <row r="47" spans="2:57" s="1" customFormat="1" ht="12" customHeight="1" x14ac:dyDescent="0.2">
      <c r="B47" s="28"/>
      <c r="C47" s="25" t="s">
        <v>20</v>
      </c>
      <c r="D47" s="29"/>
      <c r="E47" s="29"/>
      <c r="F47" s="29"/>
      <c r="G47" s="29"/>
      <c r="H47" s="29"/>
      <c r="I47" s="29"/>
      <c r="J47" s="29"/>
      <c r="K47" s="29"/>
      <c r="L47" s="48" t="str">
        <f>IF(K8="","",K8)</f>
        <v xml:space="preserve"> 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5" t="s">
        <v>22</v>
      </c>
      <c r="AJ47" s="29"/>
      <c r="AK47" s="29"/>
      <c r="AL47" s="29"/>
      <c r="AM47" s="362">
        <f>IF(AN8= "","",AN8)</f>
        <v>43753</v>
      </c>
      <c r="AN47" s="362"/>
      <c r="AO47" s="29"/>
      <c r="AP47" s="29"/>
      <c r="AQ47" s="29"/>
      <c r="AR47" s="32"/>
    </row>
    <row r="48" spans="2:57" s="1" customFormat="1" ht="6.95" customHeight="1" x14ac:dyDescent="0.2">
      <c r="B48" s="28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2"/>
    </row>
    <row r="49" spans="1:91" s="1" customFormat="1" ht="13.7" customHeight="1" x14ac:dyDescent="0.2">
      <c r="B49" s="28"/>
      <c r="C49" s="25" t="s">
        <v>23</v>
      </c>
      <c r="D49" s="29"/>
      <c r="E49" s="29"/>
      <c r="F49" s="29"/>
      <c r="G49" s="29"/>
      <c r="H49" s="29"/>
      <c r="I49" s="29"/>
      <c r="J49" s="29"/>
      <c r="K49" s="29"/>
      <c r="L49" s="29" t="str">
        <f>IF(E11= "","",E11)</f>
        <v xml:space="preserve"> 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5" t="s">
        <v>27</v>
      </c>
      <c r="AJ49" s="29"/>
      <c r="AK49" s="29"/>
      <c r="AL49" s="29"/>
      <c r="AM49" s="358" t="str">
        <f>IF(E17="","",E17)</f>
        <v xml:space="preserve"> </v>
      </c>
      <c r="AN49" s="359"/>
      <c r="AO49" s="359"/>
      <c r="AP49" s="359"/>
      <c r="AQ49" s="29"/>
      <c r="AR49" s="32"/>
      <c r="AS49" s="352" t="s">
        <v>46</v>
      </c>
      <c r="AT49" s="353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3.7" customHeight="1" x14ac:dyDescent="0.2">
      <c r="B50" s="28"/>
      <c r="C50" s="25" t="s">
        <v>26</v>
      </c>
      <c r="D50" s="29"/>
      <c r="E50" s="29"/>
      <c r="F50" s="29"/>
      <c r="G50" s="29"/>
      <c r="H50" s="29"/>
      <c r="I50" s="29"/>
      <c r="J50" s="29"/>
      <c r="K50" s="29"/>
      <c r="L50" s="29" t="str">
        <f>IF(E14= "Vyplň údaj","",E14)</f>
        <v>Stavební firma Dráb a spol., s.r.o.</v>
      </c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5" t="s">
        <v>29</v>
      </c>
      <c r="AJ50" s="29"/>
      <c r="AK50" s="29"/>
      <c r="AL50" s="29"/>
      <c r="AM50" s="358" t="str">
        <f>IF(E20="","",E20)</f>
        <v xml:space="preserve"> </v>
      </c>
      <c r="AN50" s="359"/>
      <c r="AO50" s="359"/>
      <c r="AP50" s="359"/>
      <c r="AQ50" s="29"/>
      <c r="AR50" s="32"/>
      <c r="AS50" s="354"/>
      <c r="AT50" s="355"/>
      <c r="AU50" s="51"/>
      <c r="AV50" s="51"/>
      <c r="AW50" s="51"/>
      <c r="AX50" s="51"/>
      <c r="AY50" s="51"/>
      <c r="AZ50" s="51"/>
      <c r="BA50" s="51"/>
      <c r="BB50" s="51"/>
      <c r="BC50" s="51"/>
      <c r="BD50" s="52"/>
    </row>
    <row r="51" spans="1:91" s="1" customFormat="1" ht="10.9" customHeight="1" x14ac:dyDescent="0.2">
      <c r="B51" s="28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32"/>
      <c r="AS51" s="356"/>
      <c r="AT51" s="357"/>
      <c r="AU51" s="53"/>
      <c r="AV51" s="53"/>
      <c r="AW51" s="53"/>
      <c r="AX51" s="53"/>
      <c r="AY51" s="53"/>
      <c r="AZ51" s="53"/>
      <c r="BA51" s="53"/>
      <c r="BB51" s="53"/>
      <c r="BC51" s="53"/>
      <c r="BD51" s="54"/>
    </row>
    <row r="52" spans="1:91" s="1" customFormat="1" ht="29.25" customHeight="1" x14ac:dyDescent="0.2">
      <c r="B52" s="28"/>
      <c r="C52" s="371" t="s">
        <v>47</v>
      </c>
      <c r="D52" s="372"/>
      <c r="E52" s="372"/>
      <c r="F52" s="372"/>
      <c r="G52" s="372"/>
      <c r="H52" s="55"/>
      <c r="I52" s="373" t="s">
        <v>48</v>
      </c>
      <c r="J52" s="372"/>
      <c r="K52" s="372"/>
      <c r="L52" s="372"/>
      <c r="M52" s="372"/>
      <c r="N52" s="372"/>
      <c r="O52" s="372"/>
      <c r="P52" s="372"/>
      <c r="Q52" s="372"/>
      <c r="R52" s="372"/>
      <c r="S52" s="372"/>
      <c r="T52" s="372"/>
      <c r="U52" s="372"/>
      <c r="V52" s="372"/>
      <c r="W52" s="372"/>
      <c r="X52" s="372"/>
      <c r="Y52" s="372"/>
      <c r="Z52" s="372"/>
      <c r="AA52" s="372"/>
      <c r="AB52" s="372"/>
      <c r="AC52" s="372"/>
      <c r="AD52" s="372"/>
      <c r="AE52" s="372"/>
      <c r="AF52" s="372"/>
      <c r="AG52" s="375" t="s">
        <v>49</v>
      </c>
      <c r="AH52" s="372"/>
      <c r="AI52" s="372"/>
      <c r="AJ52" s="372"/>
      <c r="AK52" s="372"/>
      <c r="AL52" s="372"/>
      <c r="AM52" s="372"/>
      <c r="AN52" s="373" t="s">
        <v>50</v>
      </c>
      <c r="AO52" s="372"/>
      <c r="AP52" s="376"/>
      <c r="AQ52" s="56" t="s">
        <v>51</v>
      </c>
      <c r="AR52" s="32"/>
      <c r="AS52" s="57" t="s">
        <v>52</v>
      </c>
      <c r="AT52" s="58" t="s">
        <v>53</v>
      </c>
      <c r="AU52" s="58" t="s">
        <v>54</v>
      </c>
      <c r="AV52" s="58" t="s">
        <v>55</v>
      </c>
      <c r="AW52" s="58" t="s">
        <v>56</v>
      </c>
      <c r="AX52" s="58" t="s">
        <v>57</v>
      </c>
      <c r="AY52" s="58" t="s">
        <v>58</v>
      </c>
      <c r="AZ52" s="58" t="s">
        <v>59</v>
      </c>
      <c r="BA52" s="58" t="s">
        <v>60</v>
      </c>
      <c r="BB52" s="58" t="s">
        <v>61</v>
      </c>
      <c r="BC52" s="58" t="s">
        <v>62</v>
      </c>
      <c r="BD52" s="59" t="s">
        <v>63</v>
      </c>
    </row>
    <row r="53" spans="1:91" s="1" customFormat="1" ht="10.9" customHeight="1" x14ac:dyDescent="0.2">
      <c r="B53" s="28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2"/>
      <c r="AS53" s="60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2"/>
    </row>
    <row r="54" spans="1:91" s="4" customFormat="1" ht="32.450000000000003" customHeight="1" x14ac:dyDescent="0.2">
      <c r="B54" s="63"/>
      <c r="C54" s="64" t="s">
        <v>64</v>
      </c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384">
        <f>ROUND(AG55,2)</f>
        <v>6577191.7699999996</v>
      </c>
      <c r="AH54" s="384"/>
      <c r="AI54" s="384"/>
      <c r="AJ54" s="384"/>
      <c r="AK54" s="384"/>
      <c r="AL54" s="384"/>
      <c r="AM54" s="384"/>
      <c r="AN54" s="385">
        <f>SUM(AG54,AT54)</f>
        <v>7563770.5399999991</v>
      </c>
      <c r="AO54" s="385"/>
      <c r="AP54" s="385"/>
      <c r="AQ54" s="66" t="s">
        <v>1</v>
      </c>
      <c r="AR54" s="67"/>
      <c r="AS54" s="68">
        <f>ROUND(AS55,2)</f>
        <v>0</v>
      </c>
      <c r="AT54" s="69">
        <f>ROUND(SUM(AV54:AW54),2)</f>
        <v>986578.77</v>
      </c>
      <c r="AU54" s="70">
        <f>ROUND(AU55,5)</f>
        <v>0</v>
      </c>
      <c r="AV54" s="69">
        <f>ROUND(AZ54*L29,2)</f>
        <v>0</v>
      </c>
      <c r="AW54" s="69">
        <f>ROUND(BA54*L30,2)</f>
        <v>986578.77</v>
      </c>
      <c r="AX54" s="69">
        <f>ROUND(BB54*L29,2)</f>
        <v>0</v>
      </c>
      <c r="AY54" s="69">
        <f>ROUND(BC54*L30,2)</f>
        <v>0</v>
      </c>
      <c r="AZ54" s="69">
        <f t="shared" ref="AZ54:BD55" si="0">ROUND(AZ55,2)</f>
        <v>0</v>
      </c>
      <c r="BA54" s="69">
        <f t="shared" si="0"/>
        <v>6577191.7699999996</v>
      </c>
      <c r="BB54" s="69">
        <f t="shared" si="0"/>
        <v>0</v>
      </c>
      <c r="BC54" s="69">
        <f t="shared" si="0"/>
        <v>0</v>
      </c>
      <c r="BD54" s="71">
        <f t="shared" si="0"/>
        <v>0</v>
      </c>
      <c r="BS54" s="72" t="s">
        <v>65</v>
      </c>
      <c r="BT54" s="72" t="s">
        <v>66</v>
      </c>
      <c r="BU54" s="73" t="s">
        <v>67</v>
      </c>
      <c r="BV54" s="72" t="s">
        <v>68</v>
      </c>
      <c r="BW54" s="72" t="s">
        <v>5</v>
      </c>
      <c r="BX54" s="72" t="s">
        <v>69</v>
      </c>
      <c r="CL54" s="72" t="s">
        <v>1</v>
      </c>
    </row>
    <row r="55" spans="1:91" s="5" customFormat="1" ht="16.5" customHeight="1" x14ac:dyDescent="0.2">
      <c r="B55" s="74"/>
      <c r="C55" s="75"/>
      <c r="D55" s="380" t="s">
        <v>70</v>
      </c>
      <c r="E55" s="380"/>
      <c r="F55" s="380"/>
      <c r="G55" s="380"/>
      <c r="H55" s="380"/>
      <c r="I55" s="76"/>
      <c r="J55" s="380" t="s">
        <v>71</v>
      </c>
      <c r="K55" s="380"/>
      <c r="L55" s="380"/>
      <c r="M55" s="380"/>
      <c r="N55" s="380"/>
      <c r="O55" s="380"/>
      <c r="P55" s="380"/>
      <c r="Q55" s="380"/>
      <c r="R55" s="380"/>
      <c r="S55" s="380"/>
      <c r="T55" s="380"/>
      <c r="U55" s="380"/>
      <c r="V55" s="380"/>
      <c r="W55" s="380"/>
      <c r="X55" s="380"/>
      <c r="Y55" s="380"/>
      <c r="Z55" s="380"/>
      <c r="AA55" s="380"/>
      <c r="AB55" s="380"/>
      <c r="AC55" s="380"/>
      <c r="AD55" s="380"/>
      <c r="AE55" s="380"/>
      <c r="AF55" s="380"/>
      <c r="AG55" s="379">
        <f>ROUND(AG56,2)</f>
        <v>6577191.7699999996</v>
      </c>
      <c r="AH55" s="378"/>
      <c r="AI55" s="378"/>
      <c r="AJ55" s="378"/>
      <c r="AK55" s="378"/>
      <c r="AL55" s="378"/>
      <c r="AM55" s="378"/>
      <c r="AN55" s="377">
        <f>SUM(AG55,AT55)</f>
        <v>7563770.5399999991</v>
      </c>
      <c r="AO55" s="378"/>
      <c r="AP55" s="378"/>
      <c r="AQ55" s="77" t="s">
        <v>72</v>
      </c>
      <c r="AR55" s="78"/>
      <c r="AS55" s="79">
        <f>ROUND(AS56,2)</f>
        <v>0</v>
      </c>
      <c r="AT55" s="80">
        <f>ROUND(SUM(AV55:AW55),2)</f>
        <v>986578.77</v>
      </c>
      <c r="AU55" s="81">
        <f>ROUND(AU56,5)</f>
        <v>0</v>
      </c>
      <c r="AV55" s="80">
        <f>ROUND(AZ55*L29,2)</f>
        <v>0</v>
      </c>
      <c r="AW55" s="80">
        <f>ROUND(BA55*L30,2)</f>
        <v>986578.77</v>
      </c>
      <c r="AX55" s="80">
        <f>ROUND(BB55*L29,2)</f>
        <v>0</v>
      </c>
      <c r="AY55" s="80">
        <f>ROUND(BC55*L30,2)</f>
        <v>0</v>
      </c>
      <c r="AZ55" s="80">
        <f t="shared" si="0"/>
        <v>0</v>
      </c>
      <c r="BA55" s="80">
        <f t="shared" si="0"/>
        <v>6577191.7699999996</v>
      </c>
      <c r="BB55" s="80">
        <f t="shared" si="0"/>
        <v>0</v>
      </c>
      <c r="BC55" s="80">
        <f t="shared" si="0"/>
        <v>0</v>
      </c>
      <c r="BD55" s="82">
        <f t="shared" si="0"/>
        <v>0</v>
      </c>
      <c r="BS55" s="83" t="s">
        <v>65</v>
      </c>
      <c r="BT55" s="83" t="s">
        <v>73</v>
      </c>
      <c r="BU55" s="83" t="s">
        <v>67</v>
      </c>
      <c r="BV55" s="83" t="s">
        <v>68</v>
      </c>
      <c r="BW55" s="83" t="s">
        <v>74</v>
      </c>
      <c r="BX55" s="83" t="s">
        <v>5</v>
      </c>
      <c r="CL55" s="83" t="s">
        <v>1</v>
      </c>
      <c r="CM55" s="83" t="s">
        <v>73</v>
      </c>
    </row>
    <row r="56" spans="1:91" s="6" customFormat="1" ht="16.5" customHeight="1" x14ac:dyDescent="0.2">
      <c r="A56" s="84" t="s">
        <v>75</v>
      </c>
      <c r="B56" s="85"/>
      <c r="C56" s="86"/>
      <c r="D56" s="86"/>
      <c r="E56" s="383" t="s">
        <v>76</v>
      </c>
      <c r="F56" s="383"/>
      <c r="G56" s="383"/>
      <c r="H56" s="383"/>
      <c r="I56" s="383"/>
      <c r="J56" s="86"/>
      <c r="K56" s="383" t="s">
        <v>77</v>
      </c>
      <c r="L56" s="383"/>
      <c r="M56" s="383"/>
      <c r="N56" s="383"/>
      <c r="O56" s="383"/>
      <c r="P56" s="383"/>
      <c r="Q56" s="383"/>
      <c r="R56" s="383"/>
      <c r="S56" s="383"/>
      <c r="T56" s="383"/>
      <c r="U56" s="383"/>
      <c r="V56" s="383"/>
      <c r="W56" s="383"/>
      <c r="X56" s="383"/>
      <c r="Y56" s="383"/>
      <c r="Z56" s="383"/>
      <c r="AA56" s="383"/>
      <c r="AB56" s="383"/>
      <c r="AC56" s="383"/>
      <c r="AD56" s="383"/>
      <c r="AE56" s="383"/>
      <c r="AF56" s="383"/>
      <c r="AG56" s="381">
        <f>'C 01 - Stavební úpravy'!J32</f>
        <v>6577191.7699999996</v>
      </c>
      <c r="AH56" s="382"/>
      <c r="AI56" s="382"/>
      <c r="AJ56" s="382"/>
      <c r="AK56" s="382"/>
      <c r="AL56" s="382"/>
      <c r="AM56" s="382"/>
      <c r="AN56" s="381">
        <f>SUM(AG56,AT56)</f>
        <v>7563770.5399999991</v>
      </c>
      <c r="AO56" s="382"/>
      <c r="AP56" s="382"/>
      <c r="AQ56" s="87" t="s">
        <v>78</v>
      </c>
      <c r="AR56" s="88"/>
      <c r="AS56" s="89">
        <v>0</v>
      </c>
      <c r="AT56" s="90">
        <f>ROUND(SUM(AV56:AW56),2)</f>
        <v>986578.77</v>
      </c>
      <c r="AU56" s="91">
        <f>'C 01 - Stavební úpravy'!P116</f>
        <v>0</v>
      </c>
      <c r="AV56" s="90">
        <f>'C 01 - Stavební úpravy'!J35</f>
        <v>0</v>
      </c>
      <c r="AW56" s="90">
        <f>'C 01 - Stavební úpravy'!J36</f>
        <v>986578.77</v>
      </c>
      <c r="AX56" s="90">
        <f>'C 01 - Stavební úpravy'!J37</f>
        <v>0</v>
      </c>
      <c r="AY56" s="90">
        <f>'C 01 - Stavební úpravy'!J38</f>
        <v>0</v>
      </c>
      <c r="AZ56" s="90">
        <f>'C 01 - Stavební úpravy'!F35</f>
        <v>0</v>
      </c>
      <c r="BA56" s="90">
        <f>'C 01 - Stavební úpravy'!F36</f>
        <v>6577191.7699999996</v>
      </c>
      <c r="BB56" s="90">
        <f>'C 01 - Stavební úpravy'!F37</f>
        <v>0</v>
      </c>
      <c r="BC56" s="90">
        <f>'C 01 - Stavební úpravy'!F38</f>
        <v>0</v>
      </c>
      <c r="BD56" s="92">
        <f>'C 01 - Stavební úpravy'!F39</f>
        <v>0</v>
      </c>
      <c r="BT56" s="93" t="s">
        <v>79</v>
      </c>
      <c r="BV56" s="93" t="s">
        <v>68</v>
      </c>
      <c r="BW56" s="93" t="s">
        <v>80</v>
      </c>
      <c r="BX56" s="93" t="s">
        <v>74</v>
      </c>
      <c r="CL56" s="93" t="s">
        <v>1</v>
      </c>
    </row>
    <row r="57" spans="1:91" s="1" customFormat="1" ht="30" customHeight="1" x14ac:dyDescent="0.2">
      <c r="B57" s="28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32"/>
    </row>
    <row r="58" spans="1:91" s="1" customFormat="1" ht="6.95" customHeight="1" x14ac:dyDescent="0.2"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32"/>
    </row>
  </sheetData>
  <sheetProtection sheet="1" objects="1" scenarios="1" formatColumns="0" formatRows="0"/>
  <mergeCells count="46">
    <mergeCell ref="AN56:AP56"/>
    <mergeCell ref="AG56:AM56"/>
    <mergeCell ref="E56:I56"/>
    <mergeCell ref="K56:AF56"/>
    <mergeCell ref="AG54:AM54"/>
    <mergeCell ref="AN54:AP54"/>
    <mergeCell ref="AG52:AM52"/>
    <mergeCell ref="AN52:AP52"/>
    <mergeCell ref="AN55:AP55"/>
    <mergeCell ref="AG55:AM55"/>
    <mergeCell ref="D55:H55"/>
    <mergeCell ref="J55:AF55"/>
    <mergeCell ref="L30:P30"/>
    <mergeCell ref="L31:P31"/>
    <mergeCell ref="L32:P32"/>
    <mergeCell ref="L33:P33"/>
    <mergeCell ref="C52:G52"/>
    <mergeCell ref="I52:AF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6" location="'C 01 - Stavební úpravy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O1692"/>
  <sheetViews>
    <sheetView showGridLines="0" tabSelected="1" topLeftCell="A202" workbookViewId="0">
      <selection activeCell="Y1622" sqref="Y1622"/>
    </sheetView>
  </sheetViews>
  <sheetFormatPr defaultRowHeight="11.25" x14ac:dyDescent="0.2"/>
  <cols>
    <col min="1" max="1" width="8.33203125" style="295" customWidth="1"/>
    <col min="2" max="2" width="1.6640625" style="296" customWidth="1"/>
    <col min="3" max="3" width="5.5" style="295" customWidth="1"/>
    <col min="4" max="4" width="4.33203125" style="296" customWidth="1"/>
    <col min="5" max="5" width="17.1640625" style="296" customWidth="1"/>
    <col min="6" max="6" width="81.83203125" style="296" customWidth="1"/>
    <col min="7" max="7" width="8.6640625" style="296" customWidth="1"/>
    <col min="8" max="8" width="11.1640625" style="296" customWidth="1"/>
    <col min="9" max="9" width="14.1640625" style="297" customWidth="1"/>
    <col min="10" max="10" width="23.5" style="296" customWidth="1"/>
    <col min="11" max="11" width="15.5" style="296" customWidth="1"/>
    <col min="12" max="12" width="8.1640625" style="296" customWidth="1"/>
    <col min="13" max="13" width="10.83203125" style="296" hidden="1" customWidth="1"/>
    <col min="14" max="14" width="9.33203125" style="296" hidden="1" customWidth="1"/>
    <col min="15" max="18" width="14.1640625" style="296" hidden="1" customWidth="1"/>
    <col min="19" max="21" width="14.1640625" style="295" hidden="1" customWidth="1"/>
    <col min="22" max="22" width="14.1640625" style="296" hidden="1" customWidth="1"/>
    <col min="23" max="23" width="4" style="296" customWidth="1"/>
    <col min="24" max="24" width="12.33203125" style="296" customWidth="1"/>
    <col min="25" max="25" width="16.33203125" style="296" customWidth="1"/>
    <col min="26" max="26" width="12.33203125" style="296" customWidth="1"/>
    <col min="27" max="27" width="15" style="296" customWidth="1"/>
    <col min="28" max="28" width="11" style="296" customWidth="1"/>
    <col min="29" max="29" width="15" style="296" customWidth="1"/>
    <col min="30" max="30" width="16.33203125" style="296" customWidth="1"/>
    <col min="31" max="31" width="11" style="296" customWidth="1"/>
    <col min="32" max="32" width="15" style="296" customWidth="1"/>
    <col min="33" max="33" width="16.33203125" style="296" customWidth="1"/>
    <col min="34" max="45" width="9.33203125" style="296"/>
    <col min="46" max="59" width="9.33203125" style="296" hidden="1" customWidth="1"/>
    <col min="60" max="60" width="11.6640625" style="296" hidden="1" customWidth="1"/>
    <col min="61" max="64" width="9.33203125" style="296" hidden="1" customWidth="1"/>
    <col min="65" max="65" width="14.5" style="296" hidden="1" customWidth="1"/>
    <col min="66" max="67" width="9.33203125" style="296" hidden="1" customWidth="1"/>
    <col min="68" max="68" width="0" style="296" hidden="1" customWidth="1"/>
    <col min="69" max="16384" width="9.33203125" style="296"/>
  </cols>
  <sheetData>
    <row r="2" spans="1:48" ht="36.950000000000003" customHeight="1" x14ac:dyDescent="0.2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W2" s="387"/>
      <c r="X2" s="387"/>
      <c r="AV2" s="268" t="s">
        <v>80</v>
      </c>
    </row>
    <row r="3" spans="1:48" ht="6.95" customHeight="1" x14ac:dyDescent="0.2">
      <c r="B3" s="298"/>
      <c r="C3" s="299"/>
      <c r="D3" s="300"/>
      <c r="E3" s="300"/>
      <c r="F3" s="300"/>
      <c r="G3" s="300"/>
      <c r="H3" s="300"/>
      <c r="I3" s="301"/>
      <c r="J3" s="300"/>
      <c r="K3" s="300"/>
      <c r="L3" s="302"/>
      <c r="AV3" s="268" t="s">
        <v>73</v>
      </c>
    </row>
    <row r="4" spans="1:48" ht="24.95" customHeight="1" x14ac:dyDescent="0.2">
      <c r="B4" s="302"/>
      <c r="D4" s="94" t="s">
        <v>81</v>
      </c>
      <c r="L4" s="302"/>
      <c r="M4" s="20" t="s">
        <v>10</v>
      </c>
      <c r="AV4" s="268" t="s">
        <v>4</v>
      </c>
    </row>
    <row r="5" spans="1:48" ht="6.95" customHeight="1" x14ac:dyDescent="0.2">
      <c r="B5" s="302"/>
      <c r="L5" s="302"/>
    </row>
    <row r="6" spans="1:48" ht="12" customHeight="1" x14ac:dyDescent="0.2">
      <c r="B6" s="302"/>
      <c r="D6" s="265" t="s">
        <v>16</v>
      </c>
      <c r="L6" s="302"/>
    </row>
    <row r="7" spans="1:48" ht="16.5" customHeight="1" x14ac:dyDescent="0.2">
      <c r="B7" s="302"/>
      <c r="E7" s="389" t="str">
        <f>'Rekapitulace stavby'!K6</f>
        <v>Stavební úpravy objektu sociálního bydlení, Vlašimská 897, Benešov</v>
      </c>
      <c r="F7" s="389"/>
      <c r="G7" s="389"/>
      <c r="H7" s="389"/>
      <c r="L7" s="302"/>
    </row>
    <row r="8" spans="1:48" ht="12" customHeight="1" x14ac:dyDescent="0.2">
      <c r="B8" s="302"/>
      <c r="D8" s="265" t="s">
        <v>82</v>
      </c>
      <c r="L8" s="302"/>
    </row>
    <row r="9" spans="1:48" s="266" customFormat="1" ht="16.5" customHeight="1" x14ac:dyDescent="0.2">
      <c r="A9" s="200"/>
      <c r="B9" s="32"/>
      <c r="C9" s="200"/>
      <c r="E9" s="389" t="s">
        <v>83</v>
      </c>
      <c r="F9" s="390"/>
      <c r="G9" s="390"/>
      <c r="H9" s="390"/>
      <c r="I9" s="95"/>
      <c r="L9" s="32"/>
      <c r="S9" s="200"/>
      <c r="T9" s="200"/>
      <c r="U9" s="200"/>
    </row>
    <row r="10" spans="1:48" s="266" customFormat="1" ht="12" customHeight="1" x14ac:dyDescent="0.2">
      <c r="A10" s="200"/>
      <c r="B10" s="32"/>
      <c r="C10" s="200"/>
      <c r="D10" s="265" t="s">
        <v>84</v>
      </c>
      <c r="I10" s="95"/>
      <c r="L10" s="32"/>
      <c r="S10" s="200"/>
      <c r="T10" s="200"/>
      <c r="U10" s="200"/>
    </row>
    <row r="11" spans="1:48" s="266" customFormat="1" ht="36.950000000000003" customHeight="1" x14ac:dyDescent="0.2">
      <c r="A11" s="200"/>
      <c r="B11" s="32"/>
      <c r="C11" s="200"/>
      <c r="E11" s="391" t="s">
        <v>85</v>
      </c>
      <c r="F11" s="390"/>
      <c r="G11" s="390"/>
      <c r="H11" s="390"/>
      <c r="I11" s="95"/>
      <c r="L11" s="32"/>
      <c r="S11" s="200"/>
      <c r="T11" s="200"/>
      <c r="U11" s="200"/>
    </row>
    <row r="12" spans="1:48" s="266" customFormat="1" x14ac:dyDescent="0.2">
      <c r="A12" s="200"/>
      <c r="B12" s="32"/>
      <c r="C12" s="200"/>
      <c r="I12" s="95"/>
      <c r="L12" s="32"/>
      <c r="S12" s="200"/>
      <c r="T12" s="200"/>
      <c r="U12" s="200"/>
    </row>
    <row r="13" spans="1:48" s="266" customFormat="1" ht="12" customHeight="1" x14ac:dyDescent="0.2">
      <c r="A13" s="200"/>
      <c r="B13" s="32"/>
      <c r="C13" s="200"/>
      <c r="D13" s="265" t="s">
        <v>18</v>
      </c>
      <c r="F13" s="268" t="s">
        <v>1</v>
      </c>
      <c r="I13" s="96" t="s">
        <v>19</v>
      </c>
      <c r="J13" s="268" t="s">
        <v>1</v>
      </c>
      <c r="L13" s="32"/>
      <c r="S13" s="200"/>
      <c r="T13" s="200"/>
      <c r="U13" s="200"/>
    </row>
    <row r="14" spans="1:48" s="266" customFormat="1" ht="12" customHeight="1" x14ac:dyDescent="0.2">
      <c r="A14" s="200"/>
      <c r="B14" s="32"/>
      <c r="C14" s="200"/>
      <c r="D14" s="265" t="s">
        <v>20</v>
      </c>
      <c r="F14" s="268" t="s">
        <v>21</v>
      </c>
      <c r="I14" s="96" t="s">
        <v>22</v>
      </c>
      <c r="J14" s="97">
        <f>'Rekapitulace stavby'!AN8</f>
        <v>43753</v>
      </c>
      <c r="L14" s="32"/>
      <c r="S14" s="200"/>
      <c r="T14" s="200"/>
      <c r="U14" s="200"/>
    </row>
    <row r="15" spans="1:48" s="266" customFormat="1" ht="10.9" customHeight="1" x14ac:dyDescent="0.2">
      <c r="A15" s="200"/>
      <c r="B15" s="32"/>
      <c r="C15" s="200"/>
      <c r="I15" s="95"/>
      <c r="L15" s="32"/>
      <c r="S15" s="200"/>
      <c r="T15" s="200"/>
      <c r="U15" s="200"/>
    </row>
    <row r="16" spans="1:48" s="266" customFormat="1" ht="12" customHeight="1" x14ac:dyDescent="0.2">
      <c r="A16" s="200"/>
      <c r="B16" s="32"/>
      <c r="C16" s="200"/>
      <c r="D16" s="265" t="s">
        <v>23</v>
      </c>
      <c r="I16" s="96" t="s">
        <v>24</v>
      </c>
      <c r="J16" s="268" t="str">
        <f>IF('Rekapitulace stavby'!AN10="","",'Rekapitulace stavby'!AN10)</f>
        <v/>
      </c>
      <c r="L16" s="32"/>
      <c r="S16" s="200"/>
      <c r="T16" s="200"/>
      <c r="U16" s="200"/>
    </row>
    <row r="17" spans="1:21" s="266" customFormat="1" ht="18" customHeight="1" x14ac:dyDescent="0.2">
      <c r="A17" s="200"/>
      <c r="B17" s="32"/>
      <c r="C17" s="200"/>
      <c r="E17" s="268" t="str">
        <f>IF('Rekapitulace stavby'!E11="","",'Rekapitulace stavby'!E11)</f>
        <v xml:space="preserve"> </v>
      </c>
      <c r="I17" s="96" t="s">
        <v>25</v>
      </c>
      <c r="J17" s="268" t="str">
        <f>IF('Rekapitulace stavby'!AN11="","",'Rekapitulace stavby'!AN11)</f>
        <v/>
      </c>
      <c r="L17" s="32"/>
      <c r="S17" s="200"/>
      <c r="T17" s="200"/>
      <c r="U17" s="200"/>
    </row>
    <row r="18" spans="1:21" s="266" customFormat="1" ht="6.95" customHeight="1" x14ac:dyDescent="0.2">
      <c r="A18" s="200"/>
      <c r="B18" s="32"/>
      <c r="C18" s="200"/>
      <c r="I18" s="95"/>
      <c r="L18" s="32"/>
      <c r="S18" s="200"/>
      <c r="T18" s="200"/>
      <c r="U18" s="200"/>
    </row>
    <row r="19" spans="1:21" s="266" customFormat="1" ht="12" customHeight="1" x14ac:dyDescent="0.2">
      <c r="A19" s="200"/>
      <c r="B19" s="32"/>
      <c r="C19" s="200"/>
      <c r="D19" s="265" t="s">
        <v>26</v>
      </c>
      <c r="I19" s="96" t="s">
        <v>24</v>
      </c>
      <c r="J19" s="267" t="str">
        <f>'Rekapitulace stavby'!AN13</f>
        <v>27866785</v>
      </c>
      <c r="L19" s="32"/>
      <c r="S19" s="200"/>
      <c r="T19" s="200"/>
      <c r="U19" s="200"/>
    </row>
    <row r="20" spans="1:21" s="266" customFormat="1" ht="18" customHeight="1" x14ac:dyDescent="0.2">
      <c r="A20" s="200"/>
      <c r="B20" s="32"/>
      <c r="C20" s="200"/>
      <c r="E20" s="392" t="str">
        <f>'Rekapitulace stavby'!E14</f>
        <v>Stavební firma Dráb a spol., s.r.o.</v>
      </c>
      <c r="F20" s="393"/>
      <c r="G20" s="393"/>
      <c r="H20" s="393"/>
      <c r="I20" s="96" t="s">
        <v>25</v>
      </c>
      <c r="J20" s="267" t="str">
        <f>'Rekapitulace stavby'!AN14</f>
        <v>CZ27866785</v>
      </c>
      <c r="L20" s="32"/>
      <c r="S20" s="200"/>
      <c r="T20" s="200"/>
      <c r="U20" s="200"/>
    </row>
    <row r="21" spans="1:21" s="266" customFormat="1" ht="6.95" customHeight="1" x14ac:dyDescent="0.2">
      <c r="A21" s="200"/>
      <c r="B21" s="32"/>
      <c r="C21" s="200"/>
      <c r="I21" s="95"/>
      <c r="L21" s="32"/>
      <c r="S21" s="200"/>
      <c r="T21" s="200"/>
      <c r="U21" s="200"/>
    </row>
    <row r="22" spans="1:21" s="266" customFormat="1" ht="12" customHeight="1" x14ac:dyDescent="0.2">
      <c r="A22" s="200"/>
      <c r="B22" s="32"/>
      <c r="C22" s="200"/>
      <c r="D22" s="265" t="s">
        <v>27</v>
      </c>
      <c r="I22" s="96" t="s">
        <v>24</v>
      </c>
      <c r="J22" s="268" t="str">
        <f>IF('Rekapitulace stavby'!AN16="","",'Rekapitulace stavby'!AN16)</f>
        <v/>
      </c>
      <c r="L22" s="32"/>
      <c r="S22" s="200"/>
      <c r="T22" s="200"/>
      <c r="U22" s="200"/>
    </row>
    <row r="23" spans="1:21" s="266" customFormat="1" ht="18" customHeight="1" x14ac:dyDescent="0.2">
      <c r="A23" s="200"/>
      <c r="B23" s="32"/>
      <c r="C23" s="200"/>
      <c r="E23" s="268" t="str">
        <f>IF('Rekapitulace stavby'!E17="","",'Rekapitulace stavby'!E17)</f>
        <v xml:space="preserve"> </v>
      </c>
      <c r="I23" s="96" t="s">
        <v>25</v>
      </c>
      <c r="J23" s="268" t="str">
        <f>IF('Rekapitulace stavby'!AN17="","",'Rekapitulace stavby'!AN17)</f>
        <v/>
      </c>
      <c r="L23" s="32"/>
      <c r="S23" s="200"/>
      <c r="T23" s="200"/>
      <c r="U23" s="200"/>
    </row>
    <row r="24" spans="1:21" s="266" customFormat="1" ht="6.95" customHeight="1" x14ac:dyDescent="0.2">
      <c r="A24" s="200"/>
      <c r="B24" s="32"/>
      <c r="C24" s="200"/>
      <c r="I24" s="95"/>
      <c r="L24" s="32"/>
      <c r="S24" s="200"/>
      <c r="T24" s="200"/>
      <c r="U24" s="200"/>
    </row>
    <row r="25" spans="1:21" s="266" customFormat="1" ht="12" customHeight="1" x14ac:dyDescent="0.2">
      <c r="A25" s="200"/>
      <c r="B25" s="32"/>
      <c r="C25" s="200"/>
      <c r="D25" s="265" t="s">
        <v>29</v>
      </c>
      <c r="I25" s="96" t="s">
        <v>24</v>
      </c>
      <c r="J25" s="268" t="str">
        <f>IF('Rekapitulace stavby'!AN19="","",'Rekapitulace stavby'!AN19)</f>
        <v/>
      </c>
      <c r="L25" s="32"/>
      <c r="S25" s="200"/>
      <c r="T25" s="200"/>
      <c r="U25" s="200"/>
    </row>
    <row r="26" spans="1:21" s="266" customFormat="1" ht="18" customHeight="1" x14ac:dyDescent="0.2">
      <c r="A26" s="200"/>
      <c r="B26" s="32"/>
      <c r="C26" s="200"/>
      <c r="E26" s="268" t="str">
        <f>IF('Rekapitulace stavby'!E20="","",'Rekapitulace stavby'!E20)</f>
        <v xml:space="preserve"> </v>
      </c>
      <c r="I26" s="96" t="s">
        <v>25</v>
      </c>
      <c r="J26" s="268" t="str">
        <f>IF('Rekapitulace stavby'!AN20="","",'Rekapitulace stavby'!AN20)</f>
        <v/>
      </c>
      <c r="L26" s="32"/>
      <c r="S26" s="200"/>
      <c r="T26" s="200"/>
      <c r="U26" s="200"/>
    </row>
    <row r="27" spans="1:21" s="266" customFormat="1" ht="6.95" customHeight="1" x14ac:dyDescent="0.2">
      <c r="A27" s="200"/>
      <c r="B27" s="32"/>
      <c r="C27" s="200"/>
      <c r="I27" s="95"/>
      <c r="L27" s="32"/>
      <c r="S27" s="200"/>
      <c r="T27" s="200"/>
      <c r="U27" s="200"/>
    </row>
    <row r="28" spans="1:21" s="266" customFormat="1" ht="12" customHeight="1" x14ac:dyDescent="0.2">
      <c r="A28" s="200"/>
      <c r="B28" s="32"/>
      <c r="C28" s="200"/>
      <c r="D28" s="265" t="s">
        <v>30</v>
      </c>
      <c r="I28" s="95"/>
      <c r="L28" s="32"/>
      <c r="S28" s="200"/>
      <c r="T28" s="200"/>
      <c r="U28" s="200"/>
    </row>
    <row r="29" spans="1:21" s="266" customFormat="1" ht="16.5" customHeight="1" x14ac:dyDescent="0.2">
      <c r="A29" s="200"/>
      <c r="B29" s="32"/>
      <c r="C29" s="200"/>
      <c r="E29" s="393" t="s">
        <v>1</v>
      </c>
      <c r="F29" s="393"/>
      <c r="G29" s="393"/>
      <c r="H29" s="393"/>
      <c r="I29" s="95"/>
      <c r="L29" s="32"/>
      <c r="S29" s="200"/>
      <c r="T29" s="200"/>
      <c r="U29" s="200"/>
    </row>
    <row r="30" spans="1:21" s="266" customFormat="1" ht="6.95" customHeight="1" x14ac:dyDescent="0.2">
      <c r="A30" s="200"/>
      <c r="B30" s="32"/>
      <c r="C30" s="200"/>
      <c r="I30" s="95"/>
      <c r="L30" s="32"/>
      <c r="S30" s="200"/>
      <c r="T30" s="200"/>
      <c r="U30" s="200"/>
    </row>
    <row r="31" spans="1:21" s="266" customFormat="1" ht="6.95" customHeight="1" x14ac:dyDescent="0.2">
      <c r="A31" s="200"/>
      <c r="B31" s="32"/>
      <c r="C31" s="200"/>
      <c r="D31" s="49"/>
      <c r="E31" s="49"/>
      <c r="F31" s="49"/>
      <c r="G31" s="49"/>
      <c r="H31" s="49"/>
      <c r="I31" s="98"/>
      <c r="J31" s="49"/>
      <c r="K31" s="49"/>
      <c r="L31" s="32"/>
      <c r="S31" s="200"/>
      <c r="T31" s="200"/>
      <c r="U31" s="200"/>
    </row>
    <row r="32" spans="1:21" s="266" customFormat="1" ht="25.35" customHeight="1" x14ac:dyDescent="0.2">
      <c r="A32" s="200"/>
      <c r="B32" s="32"/>
      <c r="C32" s="200"/>
      <c r="D32" s="99" t="s">
        <v>32</v>
      </c>
      <c r="I32" s="95"/>
      <c r="J32" s="100">
        <f>ROUND(J116, 2)</f>
        <v>6577191.7699999996</v>
      </c>
      <c r="L32" s="32"/>
      <c r="S32" s="200"/>
      <c r="T32" s="200"/>
      <c r="U32" s="200"/>
    </row>
    <row r="33" spans="1:21" s="266" customFormat="1" ht="6.95" customHeight="1" x14ac:dyDescent="0.2">
      <c r="A33" s="200"/>
      <c r="B33" s="32"/>
      <c r="C33" s="200"/>
      <c r="D33" s="49"/>
      <c r="E33" s="49"/>
      <c r="F33" s="49"/>
      <c r="G33" s="49"/>
      <c r="H33" s="49"/>
      <c r="I33" s="98"/>
      <c r="J33" s="49"/>
      <c r="K33" s="49"/>
      <c r="L33" s="32"/>
      <c r="S33" s="200"/>
      <c r="T33" s="200"/>
      <c r="U33" s="200"/>
    </row>
    <row r="34" spans="1:21" s="266" customFormat="1" ht="14.45" customHeight="1" x14ac:dyDescent="0.2">
      <c r="A34" s="200"/>
      <c r="B34" s="32"/>
      <c r="C34" s="200"/>
      <c r="F34" s="101" t="s">
        <v>34</v>
      </c>
      <c r="I34" s="102" t="s">
        <v>33</v>
      </c>
      <c r="J34" s="101" t="s">
        <v>35</v>
      </c>
      <c r="L34" s="32"/>
      <c r="S34" s="200"/>
      <c r="T34" s="200"/>
      <c r="U34" s="200"/>
    </row>
    <row r="35" spans="1:21" s="266" customFormat="1" ht="14.45" customHeight="1" x14ac:dyDescent="0.2">
      <c r="A35" s="200"/>
      <c r="B35" s="32"/>
      <c r="C35" s="200"/>
      <c r="D35" s="265" t="s">
        <v>36</v>
      </c>
      <c r="E35" s="265" t="s">
        <v>37</v>
      </c>
      <c r="F35" s="103">
        <f>ROUND((SUM(BG116:BG1691)),  2)</f>
        <v>0</v>
      </c>
      <c r="I35" s="104">
        <v>0.21</v>
      </c>
      <c r="J35" s="103">
        <f>ROUND(((SUM(BG116:BG1691))*I35),  2)</f>
        <v>0</v>
      </c>
      <c r="L35" s="32"/>
      <c r="S35" s="200"/>
      <c r="T35" s="200"/>
      <c r="U35" s="200"/>
    </row>
    <row r="36" spans="1:21" s="266" customFormat="1" ht="14.45" customHeight="1" x14ac:dyDescent="0.2">
      <c r="A36" s="200"/>
      <c r="B36" s="32"/>
      <c r="C36" s="200"/>
      <c r="E36" s="265" t="s">
        <v>38</v>
      </c>
      <c r="F36" s="103">
        <f>ROUND((SUM(BH116:BH1691)),  2)</f>
        <v>6577191.7699999996</v>
      </c>
      <c r="I36" s="104">
        <v>0.15</v>
      </c>
      <c r="J36" s="103">
        <f>ROUND(((SUM(BH116:BH1691))*I36),  2)</f>
        <v>986578.77</v>
      </c>
      <c r="L36" s="32"/>
      <c r="S36" s="200"/>
      <c r="T36" s="200"/>
      <c r="U36" s="200"/>
    </row>
    <row r="37" spans="1:21" s="266" customFormat="1" ht="14.45" hidden="1" customHeight="1" x14ac:dyDescent="0.2">
      <c r="A37" s="200"/>
      <c r="B37" s="32"/>
      <c r="C37" s="200"/>
      <c r="E37" s="265" t="s">
        <v>39</v>
      </c>
      <c r="F37" s="103">
        <f>ROUND((SUM(BI116:BI1691)),  2)</f>
        <v>0</v>
      </c>
      <c r="I37" s="104">
        <v>0.21</v>
      </c>
      <c r="J37" s="103">
        <f>0</f>
        <v>0</v>
      </c>
      <c r="L37" s="32"/>
      <c r="S37" s="200"/>
      <c r="T37" s="200"/>
      <c r="U37" s="200"/>
    </row>
    <row r="38" spans="1:21" s="266" customFormat="1" ht="14.45" hidden="1" customHeight="1" x14ac:dyDescent="0.2">
      <c r="A38" s="200"/>
      <c r="B38" s="32"/>
      <c r="C38" s="200"/>
      <c r="E38" s="265" t="s">
        <v>40</v>
      </c>
      <c r="F38" s="103">
        <f>ROUND((SUM(BJ116:BJ1691)),  2)</f>
        <v>0</v>
      </c>
      <c r="I38" s="104">
        <v>0.15</v>
      </c>
      <c r="J38" s="103">
        <f>0</f>
        <v>0</v>
      </c>
      <c r="L38" s="32"/>
      <c r="S38" s="200"/>
      <c r="T38" s="200"/>
      <c r="U38" s="200"/>
    </row>
    <row r="39" spans="1:21" s="266" customFormat="1" ht="14.45" hidden="1" customHeight="1" x14ac:dyDescent="0.2">
      <c r="A39" s="200"/>
      <c r="B39" s="32"/>
      <c r="C39" s="200"/>
      <c r="E39" s="265" t="s">
        <v>41</v>
      </c>
      <c r="F39" s="103">
        <f>ROUND((SUM(BK116:BK1691)),  2)</f>
        <v>0</v>
      </c>
      <c r="I39" s="104">
        <v>0</v>
      </c>
      <c r="J39" s="103">
        <f>0</f>
        <v>0</v>
      </c>
      <c r="L39" s="32"/>
      <c r="S39" s="200"/>
      <c r="T39" s="200"/>
      <c r="U39" s="200"/>
    </row>
    <row r="40" spans="1:21" s="266" customFormat="1" ht="6.95" customHeight="1" x14ac:dyDescent="0.2">
      <c r="A40" s="200"/>
      <c r="B40" s="32"/>
      <c r="C40" s="200"/>
      <c r="I40" s="95"/>
      <c r="L40" s="32"/>
      <c r="S40" s="200"/>
      <c r="T40" s="200"/>
      <c r="U40" s="200"/>
    </row>
    <row r="41" spans="1:21" s="266" customFormat="1" ht="25.35" customHeight="1" x14ac:dyDescent="0.2">
      <c r="A41" s="200"/>
      <c r="B41" s="32"/>
      <c r="C41" s="200"/>
      <c r="D41" s="105" t="s">
        <v>42</v>
      </c>
      <c r="E41" s="106"/>
      <c r="F41" s="106"/>
      <c r="G41" s="107" t="s">
        <v>43</v>
      </c>
      <c r="H41" s="108" t="s">
        <v>44</v>
      </c>
      <c r="I41" s="109"/>
      <c r="J41" s="110">
        <f>SUM(J32:J39)</f>
        <v>7563770.5399999991</v>
      </c>
      <c r="K41" s="111"/>
      <c r="L41" s="32"/>
      <c r="S41" s="200"/>
      <c r="T41" s="200"/>
      <c r="U41" s="200"/>
    </row>
    <row r="42" spans="1:21" s="266" customFormat="1" ht="14.45" customHeight="1" x14ac:dyDescent="0.2">
      <c r="A42" s="200"/>
      <c r="B42" s="112"/>
      <c r="C42" s="201"/>
      <c r="D42" s="113"/>
      <c r="E42" s="113"/>
      <c r="F42" s="113"/>
      <c r="G42" s="113"/>
      <c r="H42" s="113"/>
      <c r="I42" s="114"/>
      <c r="J42" s="113"/>
      <c r="K42" s="113"/>
      <c r="L42" s="32"/>
      <c r="S42" s="200"/>
      <c r="T42" s="200"/>
      <c r="U42" s="200"/>
    </row>
    <row r="46" spans="1:21" s="266" customFormat="1" ht="6.95" customHeight="1" x14ac:dyDescent="0.2">
      <c r="A46" s="200"/>
      <c r="B46" s="115"/>
      <c r="C46" s="202"/>
      <c r="D46" s="116"/>
      <c r="E46" s="116"/>
      <c r="F46" s="116"/>
      <c r="G46" s="116"/>
      <c r="H46" s="116"/>
      <c r="I46" s="117"/>
      <c r="J46" s="116"/>
      <c r="K46" s="116"/>
      <c r="L46" s="32"/>
      <c r="S46" s="200"/>
      <c r="T46" s="200"/>
      <c r="U46" s="200"/>
    </row>
    <row r="47" spans="1:21" s="266" customFormat="1" ht="24.95" customHeight="1" x14ac:dyDescent="0.2">
      <c r="A47" s="200"/>
      <c r="B47" s="28"/>
      <c r="C47" s="203" t="s">
        <v>86</v>
      </c>
      <c r="D47" s="260"/>
      <c r="E47" s="260"/>
      <c r="F47" s="260"/>
      <c r="G47" s="260"/>
      <c r="H47" s="260"/>
      <c r="I47" s="95"/>
      <c r="J47" s="260"/>
      <c r="K47" s="260"/>
      <c r="L47" s="32"/>
      <c r="S47" s="200"/>
      <c r="T47" s="200"/>
      <c r="U47" s="200"/>
    </row>
    <row r="48" spans="1:21" s="266" customFormat="1" ht="6.95" customHeight="1" x14ac:dyDescent="0.2">
      <c r="A48" s="200"/>
      <c r="B48" s="28"/>
      <c r="C48" s="204"/>
      <c r="D48" s="260"/>
      <c r="E48" s="260"/>
      <c r="F48" s="260"/>
      <c r="G48" s="260"/>
      <c r="H48" s="260"/>
      <c r="I48" s="95"/>
      <c r="J48" s="260"/>
      <c r="K48" s="260"/>
      <c r="L48" s="32"/>
      <c r="S48" s="200"/>
      <c r="T48" s="200"/>
      <c r="U48" s="200"/>
    </row>
    <row r="49" spans="1:49" s="266" customFormat="1" ht="12" customHeight="1" x14ac:dyDescent="0.2">
      <c r="A49" s="200"/>
      <c r="B49" s="28"/>
      <c r="C49" s="205" t="s">
        <v>16</v>
      </c>
      <c r="D49" s="260"/>
      <c r="E49" s="260"/>
      <c r="F49" s="260"/>
      <c r="G49" s="260"/>
      <c r="H49" s="260"/>
      <c r="I49" s="95"/>
      <c r="J49" s="260"/>
      <c r="K49" s="260"/>
      <c r="L49" s="32"/>
      <c r="S49" s="200"/>
      <c r="T49" s="200"/>
      <c r="U49" s="200"/>
    </row>
    <row r="50" spans="1:49" s="266" customFormat="1" ht="16.5" customHeight="1" x14ac:dyDescent="0.2">
      <c r="A50" s="200"/>
      <c r="B50" s="28"/>
      <c r="C50" s="204"/>
      <c r="D50" s="260"/>
      <c r="E50" s="388" t="str">
        <f>E7</f>
        <v>Stavební úpravy objektu sociálního bydlení, Vlašimská 897, Benešov</v>
      </c>
      <c r="F50" s="388"/>
      <c r="G50" s="388"/>
      <c r="H50" s="388"/>
      <c r="I50" s="95"/>
      <c r="J50" s="260"/>
      <c r="K50" s="260"/>
      <c r="L50" s="32"/>
      <c r="S50" s="200"/>
      <c r="T50" s="200"/>
      <c r="U50" s="200"/>
    </row>
    <row r="51" spans="1:49" ht="12" customHeight="1" x14ac:dyDescent="0.2">
      <c r="B51" s="303"/>
      <c r="C51" s="205" t="s">
        <v>82</v>
      </c>
      <c r="D51" s="304"/>
      <c r="E51" s="304"/>
      <c r="F51" s="304"/>
      <c r="G51" s="304"/>
      <c r="H51" s="304"/>
      <c r="J51" s="304"/>
      <c r="K51" s="304"/>
      <c r="L51" s="302"/>
    </row>
    <row r="52" spans="1:49" s="266" customFormat="1" ht="16.5" customHeight="1" x14ac:dyDescent="0.2">
      <c r="A52" s="200"/>
      <c r="B52" s="28"/>
      <c r="C52" s="204"/>
      <c r="D52" s="260"/>
      <c r="E52" s="388" t="s">
        <v>83</v>
      </c>
      <c r="F52" s="359"/>
      <c r="G52" s="359"/>
      <c r="H52" s="359"/>
      <c r="I52" s="95"/>
      <c r="J52" s="260"/>
      <c r="K52" s="260"/>
      <c r="L52" s="32"/>
      <c r="S52" s="200"/>
      <c r="T52" s="200"/>
      <c r="U52" s="200"/>
    </row>
    <row r="53" spans="1:49" s="266" customFormat="1" ht="12" customHeight="1" x14ac:dyDescent="0.2">
      <c r="A53" s="200"/>
      <c r="B53" s="28"/>
      <c r="C53" s="205" t="s">
        <v>84</v>
      </c>
      <c r="D53" s="260"/>
      <c r="E53" s="260"/>
      <c r="F53" s="260"/>
      <c r="G53" s="260"/>
      <c r="H53" s="260"/>
      <c r="I53" s="95"/>
      <c r="J53" s="260"/>
      <c r="K53" s="260"/>
      <c r="L53" s="32"/>
      <c r="S53" s="200"/>
      <c r="T53" s="200"/>
      <c r="U53" s="200"/>
    </row>
    <row r="54" spans="1:49" s="266" customFormat="1" ht="16.5" customHeight="1" x14ac:dyDescent="0.2">
      <c r="A54" s="200"/>
      <c r="B54" s="28"/>
      <c r="C54" s="204"/>
      <c r="D54" s="260"/>
      <c r="E54" s="386" t="str">
        <f>E11</f>
        <v>C 01 - Stavební úpravy</v>
      </c>
      <c r="F54" s="359"/>
      <c r="G54" s="359"/>
      <c r="H54" s="359"/>
      <c r="I54" s="95"/>
      <c r="J54" s="260"/>
      <c r="K54" s="260"/>
      <c r="L54" s="32"/>
      <c r="S54" s="200"/>
      <c r="T54" s="200"/>
      <c r="U54" s="200"/>
    </row>
    <row r="55" spans="1:49" s="266" customFormat="1" ht="6.95" customHeight="1" x14ac:dyDescent="0.2">
      <c r="A55" s="200"/>
      <c r="B55" s="28"/>
      <c r="C55" s="204"/>
      <c r="D55" s="260"/>
      <c r="E55" s="260"/>
      <c r="F55" s="260"/>
      <c r="G55" s="260"/>
      <c r="H55" s="260"/>
      <c r="I55" s="95"/>
      <c r="J55" s="260"/>
      <c r="K55" s="260"/>
      <c r="L55" s="32"/>
      <c r="S55" s="200"/>
      <c r="T55" s="200"/>
      <c r="U55" s="200"/>
    </row>
    <row r="56" spans="1:49" s="266" customFormat="1" ht="12" customHeight="1" x14ac:dyDescent="0.2">
      <c r="A56" s="200"/>
      <c r="B56" s="28"/>
      <c r="C56" s="205" t="s">
        <v>20</v>
      </c>
      <c r="D56" s="260"/>
      <c r="E56" s="260"/>
      <c r="F56" s="262" t="str">
        <f>F14</f>
        <v xml:space="preserve"> </v>
      </c>
      <c r="G56" s="260"/>
      <c r="H56" s="260"/>
      <c r="I56" s="96" t="s">
        <v>22</v>
      </c>
      <c r="J56" s="261">
        <f>IF(J14="","",J14)</f>
        <v>43753</v>
      </c>
      <c r="K56" s="260"/>
      <c r="L56" s="32"/>
      <c r="S56" s="200"/>
      <c r="T56" s="200"/>
      <c r="U56" s="200"/>
    </row>
    <row r="57" spans="1:49" s="266" customFormat="1" ht="6.95" customHeight="1" x14ac:dyDescent="0.2">
      <c r="A57" s="200"/>
      <c r="B57" s="28"/>
      <c r="C57" s="204"/>
      <c r="D57" s="260"/>
      <c r="E57" s="260"/>
      <c r="F57" s="260"/>
      <c r="G57" s="260"/>
      <c r="H57" s="260"/>
      <c r="I57" s="95"/>
      <c r="J57" s="260"/>
      <c r="K57" s="260"/>
      <c r="L57" s="32"/>
      <c r="S57" s="200"/>
      <c r="T57" s="200"/>
      <c r="U57" s="200"/>
    </row>
    <row r="58" spans="1:49" s="266" customFormat="1" ht="13.7" customHeight="1" x14ac:dyDescent="0.2">
      <c r="A58" s="200"/>
      <c r="B58" s="28"/>
      <c r="C58" s="205" t="s">
        <v>23</v>
      </c>
      <c r="D58" s="260"/>
      <c r="E58" s="260"/>
      <c r="F58" s="262" t="str">
        <f>E17</f>
        <v xml:space="preserve"> </v>
      </c>
      <c r="G58" s="260"/>
      <c r="H58" s="260"/>
      <c r="I58" s="96" t="s">
        <v>27</v>
      </c>
      <c r="J58" s="262" t="str">
        <f>E23</f>
        <v xml:space="preserve"> </v>
      </c>
      <c r="K58" s="260"/>
      <c r="L58" s="32"/>
      <c r="S58" s="200"/>
      <c r="T58" s="200"/>
      <c r="U58" s="200"/>
    </row>
    <row r="59" spans="1:49" s="266" customFormat="1" ht="13.7" customHeight="1" x14ac:dyDescent="0.2">
      <c r="A59" s="200"/>
      <c r="B59" s="28"/>
      <c r="C59" s="205" t="s">
        <v>26</v>
      </c>
      <c r="D59" s="260"/>
      <c r="E59" s="260"/>
      <c r="F59" s="262" t="str">
        <f>IF(E20="","",E20)</f>
        <v>Stavební firma Dráb a spol., s.r.o.</v>
      </c>
      <c r="G59" s="260"/>
      <c r="H59" s="260"/>
      <c r="I59" s="96" t="s">
        <v>29</v>
      </c>
      <c r="J59" s="262" t="str">
        <f>E26</f>
        <v xml:space="preserve"> </v>
      </c>
      <c r="K59" s="260"/>
      <c r="L59" s="32"/>
      <c r="S59" s="200"/>
      <c r="T59" s="200"/>
      <c r="U59" s="200"/>
    </row>
    <row r="60" spans="1:49" s="266" customFormat="1" ht="10.35" customHeight="1" x14ac:dyDescent="0.2">
      <c r="A60" s="200"/>
      <c r="B60" s="28"/>
      <c r="C60" s="204"/>
      <c r="D60" s="260"/>
      <c r="E60" s="260"/>
      <c r="F60" s="260"/>
      <c r="G60" s="260"/>
      <c r="H60" s="260"/>
      <c r="I60" s="95"/>
      <c r="J60" s="260"/>
      <c r="K60" s="260"/>
      <c r="L60" s="32"/>
      <c r="S60" s="200"/>
      <c r="T60" s="200"/>
      <c r="U60" s="200"/>
    </row>
    <row r="61" spans="1:49" s="266" customFormat="1" ht="29.25" customHeight="1" x14ac:dyDescent="0.2">
      <c r="A61" s="200"/>
      <c r="B61" s="28"/>
      <c r="C61" s="206" t="s">
        <v>87</v>
      </c>
      <c r="D61" s="118"/>
      <c r="E61" s="118"/>
      <c r="F61" s="118"/>
      <c r="G61" s="118"/>
      <c r="H61" s="118"/>
      <c r="I61" s="119"/>
      <c r="J61" s="120" t="s">
        <v>88</v>
      </c>
      <c r="K61" s="118"/>
      <c r="L61" s="32"/>
      <c r="S61" s="200"/>
      <c r="T61" s="200"/>
      <c r="U61" s="200"/>
    </row>
    <row r="62" spans="1:49" s="266" customFormat="1" ht="10.35" customHeight="1" x14ac:dyDescent="0.2">
      <c r="A62" s="200"/>
      <c r="B62" s="28"/>
      <c r="C62" s="204"/>
      <c r="D62" s="260"/>
      <c r="E62" s="260"/>
      <c r="F62" s="260"/>
      <c r="G62" s="260"/>
      <c r="H62" s="260"/>
      <c r="I62" s="95"/>
      <c r="J62" s="260"/>
      <c r="K62" s="260"/>
      <c r="L62" s="32"/>
      <c r="S62" s="200"/>
      <c r="T62" s="200"/>
      <c r="U62" s="200"/>
    </row>
    <row r="63" spans="1:49" s="266" customFormat="1" ht="22.9" customHeight="1" x14ac:dyDescent="0.2">
      <c r="A63" s="200"/>
      <c r="B63" s="28"/>
      <c r="C63" s="207" t="s">
        <v>89</v>
      </c>
      <c r="D63" s="260"/>
      <c r="E63" s="260"/>
      <c r="F63" s="260"/>
      <c r="G63" s="260"/>
      <c r="H63" s="260"/>
      <c r="I63" s="95"/>
      <c r="J63" s="264">
        <f>J116</f>
        <v>6577191.7699999996</v>
      </c>
      <c r="K63" s="260"/>
      <c r="L63" s="32"/>
      <c r="S63" s="200"/>
      <c r="T63" s="200"/>
      <c r="U63" s="200"/>
      <c r="AW63" s="268" t="s">
        <v>90</v>
      </c>
    </row>
    <row r="64" spans="1:49" s="7" customFormat="1" ht="24.95" customHeight="1" x14ac:dyDescent="0.2">
      <c r="A64" s="237"/>
      <c r="B64" s="121"/>
      <c r="C64" s="208"/>
      <c r="D64" s="123" t="s">
        <v>91</v>
      </c>
      <c r="E64" s="124"/>
      <c r="F64" s="124"/>
      <c r="G64" s="124"/>
      <c r="H64" s="124"/>
      <c r="I64" s="125"/>
      <c r="J64" s="126">
        <f>J117</f>
        <v>4077137.21</v>
      </c>
      <c r="K64" s="122"/>
      <c r="L64" s="127"/>
      <c r="S64" s="237"/>
      <c r="T64" s="237"/>
      <c r="U64" s="237"/>
    </row>
    <row r="65" spans="1:21" s="8" customFormat="1" ht="19.899999999999999" customHeight="1" x14ac:dyDescent="0.2">
      <c r="A65" s="238"/>
      <c r="B65" s="128"/>
      <c r="C65" s="209"/>
      <c r="D65" s="129" t="s">
        <v>92</v>
      </c>
      <c r="E65" s="130"/>
      <c r="F65" s="130"/>
      <c r="G65" s="130"/>
      <c r="H65" s="130"/>
      <c r="I65" s="131"/>
      <c r="J65" s="132">
        <f>J118</f>
        <v>58335.649999999994</v>
      </c>
      <c r="K65" s="263"/>
      <c r="L65" s="133"/>
      <c r="S65" s="238"/>
      <c r="T65" s="238"/>
      <c r="U65" s="238"/>
    </row>
    <row r="66" spans="1:21" s="8" customFormat="1" ht="19.899999999999999" customHeight="1" x14ac:dyDescent="0.2">
      <c r="A66" s="238"/>
      <c r="B66" s="128"/>
      <c r="C66" s="209"/>
      <c r="D66" s="129" t="s">
        <v>93</v>
      </c>
      <c r="E66" s="130"/>
      <c r="F66" s="130"/>
      <c r="G66" s="130"/>
      <c r="H66" s="130"/>
      <c r="I66" s="131"/>
      <c r="J66" s="132">
        <f>J158</f>
        <v>3807.27</v>
      </c>
      <c r="K66" s="263"/>
      <c r="L66" s="133"/>
      <c r="S66" s="238"/>
      <c r="T66" s="238"/>
      <c r="U66" s="238"/>
    </row>
    <row r="67" spans="1:21" s="8" customFormat="1" ht="19.899999999999999" customHeight="1" x14ac:dyDescent="0.2">
      <c r="A67" s="238"/>
      <c r="B67" s="128"/>
      <c r="C67" s="209"/>
      <c r="D67" s="129" t="s">
        <v>94</v>
      </c>
      <c r="E67" s="130"/>
      <c r="F67" s="130"/>
      <c r="G67" s="130"/>
      <c r="H67" s="130"/>
      <c r="I67" s="131"/>
      <c r="J67" s="132">
        <f>J162</f>
        <v>389158.66</v>
      </c>
      <c r="K67" s="263"/>
      <c r="L67" s="133"/>
      <c r="S67" s="238"/>
      <c r="T67" s="238"/>
      <c r="U67" s="238"/>
    </row>
    <row r="68" spans="1:21" s="8" customFormat="1" ht="19.899999999999999" customHeight="1" x14ac:dyDescent="0.2">
      <c r="A68" s="238"/>
      <c r="B68" s="128"/>
      <c r="C68" s="209"/>
      <c r="D68" s="129" t="s">
        <v>95</v>
      </c>
      <c r="E68" s="130"/>
      <c r="F68" s="130"/>
      <c r="G68" s="130"/>
      <c r="H68" s="130"/>
      <c r="I68" s="131"/>
      <c r="J68" s="132">
        <f>J235</f>
        <v>11216.62</v>
      </c>
      <c r="K68" s="263"/>
      <c r="L68" s="133"/>
      <c r="S68" s="238"/>
      <c r="T68" s="238"/>
      <c r="U68" s="238"/>
    </row>
    <row r="69" spans="1:21" s="8" customFormat="1" ht="19.899999999999999" customHeight="1" x14ac:dyDescent="0.2">
      <c r="A69" s="238"/>
      <c r="B69" s="128"/>
      <c r="C69" s="209"/>
      <c r="D69" s="129" t="s">
        <v>96</v>
      </c>
      <c r="E69" s="130"/>
      <c r="F69" s="130"/>
      <c r="G69" s="130"/>
      <c r="H69" s="130"/>
      <c r="I69" s="131"/>
      <c r="J69" s="132">
        <f>J261</f>
        <v>22948.600000000002</v>
      </c>
      <c r="K69" s="263"/>
      <c r="L69" s="133"/>
      <c r="S69" s="238"/>
      <c r="T69" s="238"/>
      <c r="U69" s="238"/>
    </row>
    <row r="70" spans="1:21" s="8" customFormat="1" ht="19.899999999999999" customHeight="1" x14ac:dyDescent="0.2">
      <c r="A70" s="238"/>
      <c r="B70" s="128"/>
      <c r="C70" s="209"/>
      <c r="D70" s="129" t="s">
        <v>97</v>
      </c>
      <c r="E70" s="130"/>
      <c r="F70" s="130"/>
      <c r="G70" s="130"/>
      <c r="H70" s="130"/>
      <c r="I70" s="131"/>
      <c r="J70" s="132">
        <f>J284</f>
        <v>979547.13000000012</v>
      </c>
      <c r="K70" s="263"/>
      <c r="L70" s="133"/>
      <c r="S70" s="238"/>
      <c r="T70" s="238"/>
      <c r="U70" s="238"/>
    </row>
    <row r="71" spans="1:21" s="8" customFormat="1" ht="19.899999999999999" customHeight="1" x14ac:dyDescent="0.2">
      <c r="A71" s="238"/>
      <c r="B71" s="128"/>
      <c r="C71" s="209"/>
      <c r="D71" s="129" t="s">
        <v>98</v>
      </c>
      <c r="E71" s="130"/>
      <c r="F71" s="130"/>
      <c r="G71" s="130"/>
      <c r="H71" s="130"/>
      <c r="I71" s="131"/>
      <c r="J71" s="132">
        <f>J465</f>
        <v>1162108.0099999998</v>
      </c>
      <c r="K71" s="263"/>
      <c r="L71" s="133"/>
      <c r="S71" s="238"/>
      <c r="T71" s="238"/>
      <c r="U71" s="238"/>
    </row>
    <row r="72" spans="1:21" s="8" customFormat="1" ht="19.899999999999999" customHeight="1" x14ac:dyDescent="0.2">
      <c r="A72" s="238"/>
      <c r="B72" s="128"/>
      <c r="C72" s="209"/>
      <c r="D72" s="129" t="s">
        <v>99</v>
      </c>
      <c r="E72" s="130"/>
      <c r="F72" s="130"/>
      <c r="G72" s="130"/>
      <c r="H72" s="130"/>
      <c r="I72" s="131"/>
      <c r="J72" s="132">
        <f>J724</f>
        <v>1450015.27</v>
      </c>
      <c r="K72" s="263"/>
      <c r="L72" s="133"/>
      <c r="S72" s="238"/>
      <c r="T72" s="238"/>
      <c r="U72" s="238"/>
    </row>
    <row r="73" spans="1:21" s="7" customFormat="1" ht="24.95" customHeight="1" x14ac:dyDescent="0.2">
      <c r="A73" s="237"/>
      <c r="B73" s="121"/>
      <c r="C73" s="208"/>
      <c r="D73" s="123" t="s">
        <v>100</v>
      </c>
      <c r="E73" s="124"/>
      <c r="F73" s="124"/>
      <c r="G73" s="124"/>
      <c r="H73" s="124"/>
      <c r="I73" s="125"/>
      <c r="J73" s="126">
        <f>J793</f>
        <v>2289537.5599999996</v>
      </c>
      <c r="K73" s="122"/>
      <c r="L73" s="127"/>
      <c r="S73" s="237"/>
      <c r="T73" s="237"/>
      <c r="U73" s="237"/>
    </row>
    <row r="74" spans="1:21" s="8" customFormat="1" ht="19.899999999999999" customHeight="1" x14ac:dyDescent="0.2">
      <c r="A74" s="238"/>
      <c r="B74" s="128"/>
      <c r="C74" s="209"/>
      <c r="D74" s="129" t="s">
        <v>101</v>
      </c>
      <c r="E74" s="130"/>
      <c r="F74" s="130"/>
      <c r="G74" s="130"/>
      <c r="H74" s="130"/>
      <c r="I74" s="131"/>
      <c r="J74" s="132">
        <f>J794</f>
        <v>17120.069999999996</v>
      </c>
      <c r="K74" s="263"/>
      <c r="L74" s="133"/>
      <c r="S74" s="238"/>
      <c r="T74" s="238"/>
      <c r="U74" s="238"/>
    </row>
    <row r="75" spans="1:21" s="8" customFormat="1" ht="19.899999999999999" customHeight="1" x14ac:dyDescent="0.2">
      <c r="A75" s="238"/>
      <c r="B75" s="128"/>
      <c r="C75" s="209"/>
      <c r="D75" s="129" t="s">
        <v>102</v>
      </c>
      <c r="E75" s="130"/>
      <c r="F75" s="130"/>
      <c r="G75" s="130"/>
      <c r="H75" s="130"/>
      <c r="I75" s="131"/>
      <c r="J75" s="132">
        <f>J813</f>
        <v>3066.57</v>
      </c>
      <c r="K75" s="263"/>
      <c r="L75" s="133"/>
      <c r="S75" s="238"/>
      <c r="T75" s="238"/>
      <c r="U75" s="238"/>
    </row>
    <row r="76" spans="1:21" s="8" customFormat="1" ht="19.899999999999999" customHeight="1" x14ac:dyDescent="0.2">
      <c r="A76" s="238"/>
      <c r="B76" s="128"/>
      <c r="C76" s="209"/>
      <c r="D76" s="129" t="s">
        <v>103</v>
      </c>
      <c r="E76" s="130"/>
      <c r="F76" s="130"/>
      <c r="G76" s="130"/>
      <c r="H76" s="130"/>
      <c r="I76" s="131"/>
      <c r="J76" s="132">
        <f>J820</f>
        <v>104277.40000000001</v>
      </c>
      <c r="K76" s="263"/>
      <c r="L76" s="133"/>
      <c r="S76" s="238"/>
      <c r="T76" s="238"/>
      <c r="U76" s="238"/>
    </row>
    <row r="77" spans="1:21" s="8" customFormat="1" ht="19.899999999999999" customHeight="1" x14ac:dyDescent="0.2">
      <c r="A77" s="238"/>
      <c r="B77" s="128"/>
      <c r="C77" s="209"/>
      <c r="D77" s="129" t="s">
        <v>104</v>
      </c>
      <c r="E77" s="130"/>
      <c r="F77" s="130"/>
      <c r="G77" s="130"/>
      <c r="H77" s="130"/>
      <c r="I77" s="131"/>
      <c r="J77" s="132">
        <f>J895</f>
        <v>165111.18</v>
      </c>
      <c r="K77" s="263"/>
      <c r="L77" s="133"/>
      <c r="S77" s="238"/>
      <c r="T77" s="238"/>
      <c r="U77" s="238"/>
    </row>
    <row r="78" spans="1:21" s="8" customFormat="1" ht="19.899999999999999" customHeight="1" x14ac:dyDescent="0.2">
      <c r="A78" s="238"/>
      <c r="B78" s="128"/>
      <c r="C78" s="209"/>
      <c r="D78" s="129" t="s">
        <v>105</v>
      </c>
      <c r="E78" s="130"/>
      <c r="F78" s="130"/>
      <c r="G78" s="130"/>
      <c r="H78" s="130"/>
      <c r="I78" s="131"/>
      <c r="J78" s="132">
        <f>J981</f>
        <v>230868.25</v>
      </c>
      <c r="K78" s="263"/>
      <c r="L78" s="133"/>
      <c r="S78" s="238"/>
      <c r="T78" s="238"/>
      <c r="U78" s="238"/>
    </row>
    <row r="79" spans="1:21" s="8" customFormat="1" ht="19.899999999999999" customHeight="1" x14ac:dyDescent="0.2">
      <c r="A79" s="238"/>
      <c r="B79" s="128"/>
      <c r="C79" s="209"/>
      <c r="D79" s="129" t="s">
        <v>106</v>
      </c>
      <c r="E79" s="130"/>
      <c r="F79" s="130"/>
      <c r="G79" s="130"/>
      <c r="H79" s="130"/>
      <c r="I79" s="131"/>
      <c r="J79" s="132">
        <f>J1026</f>
        <v>411029.48000000004</v>
      </c>
      <c r="K79" s="263"/>
      <c r="L79" s="133"/>
      <c r="S79" s="238"/>
      <c r="T79" s="238"/>
      <c r="U79" s="238"/>
    </row>
    <row r="80" spans="1:21" s="8" customFormat="1" ht="19.899999999999999" customHeight="1" x14ac:dyDescent="0.2">
      <c r="A80" s="238"/>
      <c r="B80" s="128"/>
      <c r="C80" s="209"/>
      <c r="D80" s="129" t="s">
        <v>107</v>
      </c>
      <c r="E80" s="130"/>
      <c r="F80" s="130"/>
      <c r="G80" s="130"/>
      <c r="H80" s="130"/>
      <c r="I80" s="131"/>
      <c r="J80" s="132">
        <f>J1257</f>
        <v>86256.82</v>
      </c>
      <c r="K80" s="263"/>
      <c r="L80" s="133"/>
      <c r="S80" s="238"/>
      <c r="T80" s="238"/>
      <c r="U80" s="238"/>
    </row>
    <row r="81" spans="1:21" s="8" customFormat="1" ht="19.899999999999999" customHeight="1" x14ac:dyDescent="0.2">
      <c r="A81" s="238"/>
      <c r="B81" s="128"/>
      <c r="C81" s="209"/>
      <c r="D81" s="129" t="s">
        <v>108</v>
      </c>
      <c r="E81" s="130"/>
      <c r="F81" s="130"/>
      <c r="G81" s="130"/>
      <c r="H81" s="130"/>
      <c r="I81" s="131"/>
      <c r="J81" s="132">
        <f>J1342</f>
        <v>48852.72</v>
      </c>
      <c r="K81" s="263"/>
      <c r="L81" s="133"/>
      <c r="S81" s="238"/>
      <c r="T81" s="238"/>
      <c r="U81" s="238"/>
    </row>
    <row r="82" spans="1:21" s="8" customFormat="1" ht="19.899999999999999" customHeight="1" x14ac:dyDescent="0.2">
      <c r="A82" s="238"/>
      <c r="B82" s="128"/>
      <c r="C82" s="209"/>
      <c r="D82" s="129" t="s">
        <v>109</v>
      </c>
      <c r="E82" s="130"/>
      <c r="F82" s="130"/>
      <c r="G82" s="130"/>
      <c r="H82" s="130"/>
      <c r="I82" s="131"/>
      <c r="J82" s="132">
        <f>J1359</f>
        <v>126600.46999999999</v>
      </c>
      <c r="K82" s="263"/>
      <c r="L82" s="133"/>
      <c r="S82" s="238"/>
      <c r="T82" s="238"/>
      <c r="U82" s="238"/>
    </row>
    <row r="83" spans="1:21" s="8" customFormat="1" ht="19.899999999999999" customHeight="1" x14ac:dyDescent="0.2">
      <c r="A83" s="238"/>
      <c r="B83" s="128"/>
      <c r="C83" s="209"/>
      <c r="D83" s="129" t="s">
        <v>110</v>
      </c>
      <c r="E83" s="130"/>
      <c r="F83" s="130"/>
      <c r="G83" s="130"/>
      <c r="H83" s="130"/>
      <c r="I83" s="131"/>
      <c r="J83" s="132">
        <f>J1417</f>
        <v>33372.53</v>
      </c>
      <c r="K83" s="263"/>
      <c r="L83" s="133"/>
      <c r="S83" s="238"/>
      <c r="T83" s="238"/>
      <c r="U83" s="238"/>
    </row>
    <row r="84" spans="1:21" s="8" customFormat="1" ht="19.899999999999999" customHeight="1" x14ac:dyDescent="0.2">
      <c r="A84" s="238"/>
      <c r="B84" s="128"/>
      <c r="C84" s="209"/>
      <c r="D84" s="129" t="s">
        <v>111</v>
      </c>
      <c r="E84" s="130"/>
      <c r="F84" s="130"/>
      <c r="G84" s="130"/>
      <c r="H84" s="130"/>
      <c r="I84" s="131"/>
      <c r="J84" s="132">
        <f>J1435</f>
        <v>32679.88</v>
      </c>
      <c r="K84" s="263"/>
      <c r="L84" s="133"/>
      <c r="S84" s="238"/>
      <c r="T84" s="238"/>
      <c r="U84" s="238"/>
    </row>
    <row r="85" spans="1:21" s="8" customFormat="1" ht="19.899999999999999" customHeight="1" x14ac:dyDescent="0.2">
      <c r="A85" s="238"/>
      <c r="B85" s="128"/>
      <c r="C85" s="209"/>
      <c r="D85" s="129" t="s">
        <v>112</v>
      </c>
      <c r="E85" s="130"/>
      <c r="F85" s="130"/>
      <c r="G85" s="130"/>
      <c r="H85" s="130"/>
      <c r="I85" s="131"/>
      <c r="J85" s="132">
        <f>J1451</f>
        <v>34758.9</v>
      </c>
      <c r="K85" s="263"/>
      <c r="L85" s="133"/>
      <c r="S85" s="238"/>
      <c r="T85" s="238"/>
      <c r="U85" s="238"/>
    </row>
    <row r="86" spans="1:21" s="8" customFormat="1" ht="19.899999999999999" customHeight="1" x14ac:dyDescent="0.2">
      <c r="A86" s="238"/>
      <c r="B86" s="128"/>
      <c r="C86" s="209"/>
      <c r="D86" s="129" t="s">
        <v>113</v>
      </c>
      <c r="E86" s="130"/>
      <c r="F86" s="130"/>
      <c r="G86" s="130"/>
      <c r="H86" s="130"/>
      <c r="I86" s="131"/>
      <c r="J86" s="132">
        <f>J1455</f>
        <v>364284.6</v>
      </c>
      <c r="K86" s="263"/>
      <c r="L86" s="133"/>
      <c r="S86" s="238"/>
      <c r="T86" s="238"/>
      <c r="U86" s="238"/>
    </row>
    <row r="87" spans="1:21" s="8" customFormat="1" ht="19.899999999999999" customHeight="1" x14ac:dyDescent="0.2">
      <c r="A87" s="238"/>
      <c r="B87" s="128"/>
      <c r="C87" s="209"/>
      <c r="D87" s="129" t="s">
        <v>114</v>
      </c>
      <c r="E87" s="130"/>
      <c r="F87" s="130"/>
      <c r="G87" s="130"/>
      <c r="H87" s="130"/>
      <c r="I87" s="131"/>
      <c r="J87" s="132">
        <f>J1537</f>
        <v>79201.87</v>
      </c>
      <c r="K87" s="263"/>
      <c r="L87" s="133"/>
      <c r="S87" s="238"/>
      <c r="T87" s="238"/>
      <c r="U87" s="238"/>
    </row>
    <row r="88" spans="1:21" s="8" customFormat="1" ht="19.899999999999999" customHeight="1" x14ac:dyDescent="0.2">
      <c r="A88" s="238"/>
      <c r="B88" s="128"/>
      <c r="C88" s="209"/>
      <c r="D88" s="129" t="s">
        <v>115</v>
      </c>
      <c r="E88" s="130"/>
      <c r="F88" s="130"/>
      <c r="G88" s="130"/>
      <c r="H88" s="130"/>
      <c r="I88" s="131"/>
      <c r="J88" s="132">
        <f>J1559</f>
        <v>141271.84000000003</v>
      </c>
      <c r="K88" s="263"/>
      <c r="L88" s="133"/>
      <c r="S88" s="238"/>
      <c r="T88" s="238"/>
      <c r="U88" s="238"/>
    </row>
    <row r="89" spans="1:21" s="8" customFormat="1" ht="19.899999999999999" customHeight="1" x14ac:dyDescent="0.2">
      <c r="A89" s="238"/>
      <c r="B89" s="128"/>
      <c r="C89" s="209"/>
      <c r="D89" s="129" t="s">
        <v>116</v>
      </c>
      <c r="E89" s="130"/>
      <c r="F89" s="130"/>
      <c r="G89" s="130"/>
      <c r="H89" s="130"/>
      <c r="I89" s="131"/>
      <c r="J89" s="132">
        <f>J1584</f>
        <v>104718.71</v>
      </c>
      <c r="K89" s="263"/>
      <c r="L89" s="133"/>
      <c r="S89" s="238"/>
      <c r="T89" s="238"/>
      <c r="U89" s="238"/>
    </row>
    <row r="90" spans="1:21" s="8" customFormat="1" ht="19.899999999999999" customHeight="1" x14ac:dyDescent="0.2">
      <c r="A90" s="238"/>
      <c r="B90" s="128"/>
      <c r="C90" s="209"/>
      <c r="D90" s="129" t="s">
        <v>117</v>
      </c>
      <c r="E90" s="130"/>
      <c r="F90" s="130"/>
      <c r="G90" s="130"/>
      <c r="H90" s="130"/>
      <c r="I90" s="131"/>
      <c r="J90" s="132">
        <f>J1607</f>
        <v>118368.34</v>
      </c>
      <c r="K90" s="263"/>
      <c r="L90" s="133"/>
      <c r="S90" s="238"/>
      <c r="T90" s="238"/>
      <c r="U90" s="238"/>
    </row>
    <row r="91" spans="1:21" s="8" customFormat="1" ht="19.899999999999999" customHeight="1" x14ac:dyDescent="0.2">
      <c r="A91" s="238"/>
      <c r="B91" s="128"/>
      <c r="C91" s="209"/>
      <c r="D91" s="129" t="s">
        <v>118</v>
      </c>
      <c r="E91" s="130"/>
      <c r="F91" s="130"/>
      <c r="G91" s="130"/>
      <c r="H91" s="130"/>
      <c r="I91" s="131"/>
      <c r="J91" s="132">
        <f>J1641</f>
        <v>30688.85</v>
      </c>
      <c r="K91" s="263"/>
      <c r="L91" s="133"/>
      <c r="S91" s="238"/>
      <c r="T91" s="238"/>
      <c r="U91" s="238"/>
    </row>
    <row r="92" spans="1:21" s="8" customFormat="1" ht="19.899999999999999" customHeight="1" x14ac:dyDescent="0.2">
      <c r="A92" s="238"/>
      <c r="B92" s="128"/>
      <c r="C92" s="209"/>
      <c r="D92" s="129" t="s">
        <v>119</v>
      </c>
      <c r="E92" s="130"/>
      <c r="F92" s="130"/>
      <c r="G92" s="130"/>
      <c r="H92" s="130"/>
      <c r="I92" s="131"/>
      <c r="J92" s="132">
        <f>J1650</f>
        <v>98553.55</v>
      </c>
      <c r="K92" s="263"/>
      <c r="L92" s="133"/>
      <c r="S92" s="238"/>
      <c r="T92" s="238"/>
      <c r="U92" s="238"/>
    </row>
    <row r="93" spans="1:21" s="8" customFormat="1" ht="19.899999999999999" customHeight="1" x14ac:dyDescent="0.2">
      <c r="A93" s="238"/>
      <c r="B93" s="128"/>
      <c r="C93" s="209"/>
      <c r="D93" s="129" t="s">
        <v>120</v>
      </c>
      <c r="E93" s="130"/>
      <c r="F93" s="130"/>
      <c r="G93" s="130"/>
      <c r="H93" s="130"/>
      <c r="I93" s="131"/>
      <c r="J93" s="132">
        <f>J1659</f>
        <v>58455.53</v>
      </c>
      <c r="K93" s="263"/>
      <c r="L93" s="133"/>
      <c r="S93" s="238"/>
      <c r="T93" s="238"/>
      <c r="U93" s="238"/>
    </row>
    <row r="94" spans="1:21" s="7" customFormat="1" ht="24.95" customHeight="1" x14ac:dyDescent="0.2">
      <c r="A94" s="237"/>
      <c r="B94" s="121"/>
      <c r="C94" s="208"/>
      <c r="D94" s="123" t="s">
        <v>121</v>
      </c>
      <c r="E94" s="124"/>
      <c r="F94" s="124"/>
      <c r="G94" s="124"/>
      <c r="H94" s="124"/>
      <c r="I94" s="125"/>
      <c r="J94" s="126">
        <f>J1682</f>
        <v>210517</v>
      </c>
      <c r="K94" s="122"/>
      <c r="L94" s="127"/>
      <c r="S94" s="237"/>
      <c r="T94" s="237"/>
      <c r="U94" s="237"/>
    </row>
    <row r="95" spans="1:21" s="266" customFormat="1" ht="21.75" customHeight="1" x14ac:dyDescent="0.2">
      <c r="A95" s="200"/>
      <c r="B95" s="28"/>
      <c r="C95" s="204"/>
      <c r="D95" s="260"/>
      <c r="E95" s="260"/>
      <c r="F95" s="260"/>
      <c r="G95" s="260"/>
      <c r="H95" s="260"/>
      <c r="I95" s="95"/>
      <c r="J95" s="260"/>
      <c r="K95" s="260"/>
      <c r="L95" s="32"/>
      <c r="S95" s="200"/>
      <c r="T95" s="200"/>
      <c r="U95" s="200"/>
    </row>
    <row r="96" spans="1:21" s="266" customFormat="1" ht="6.95" customHeight="1" x14ac:dyDescent="0.2">
      <c r="A96" s="200"/>
      <c r="B96" s="40"/>
      <c r="C96" s="210"/>
      <c r="D96" s="41"/>
      <c r="E96" s="41"/>
      <c r="F96" s="41"/>
      <c r="G96" s="41"/>
      <c r="H96" s="41"/>
      <c r="I96" s="114"/>
      <c r="J96" s="41"/>
      <c r="K96" s="41"/>
      <c r="L96" s="32"/>
      <c r="S96" s="200"/>
      <c r="T96" s="200"/>
      <c r="U96" s="200"/>
    </row>
    <row r="100" spans="1:21" s="266" customFormat="1" ht="6.95" customHeight="1" x14ac:dyDescent="0.2">
      <c r="A100" s="200"/>
      <c r="B100" s="42"/>
      <c r="C100" s="211"/>
      <c r="D100" s="43"/>
      <c r="E100" s="43"/>
      <c r="F100" s="43"/>
      <c r="G100" s="43"/>
      <c r="H100" s="43"/>
      <c r="I100" s="117"/>
      <c r="J100" s="43"/>
      <c r="K100" s="43"/>
      <c r="L100" s="32"/>
      <c r="S100" s="200"/>
      <c r="T100" s="200"/>
      <c r="U100" s="200"/>
    </row>
    <row r="101" spans="1:21" s="266" customFormat="1" ht="24.95" customHeight="1" x14ac:dyDescent="0.2">
      <c r="A101" s="200"/>
      <c r="B101" s="28"/>
      <c r="C101" s="203" t="s">
        <v>122</v>
      </c>
      <c r="D101" s="260"/>
      <c r="E101" s="260"/>
      <c r="F101" s="260"/>
      <c r="G101" s="260"/>
      <c r="H101" s="260"/>
      <c r="I101" s="95"/>
      <c r="J101" s="260"/>
      <c r="K101" s="260"/>
      <c r="L101" s="32"/>
      <c r="S101" s="200"/>
      <c r="T101" s="200"/>
      <c r="U101" s="200"/>
    </row>
    <row r="102" spans="1:21" s="266" customFormat="1" ht="6.95" customHeight="1" x14ac:dyDescent="0.2">
      <c r="A102" s="200"/>
      <c r="B102" s="28"/>
      <c r="C102" s="204"/>
      <c r="D102" s="260"/>
      <c r="E102" s="260"/>
      <c r="F102" s="260"/>
      <c r="G102" s="260"/>
      <c r="H102" s="260"/>
      <c r="I102" s="95"/>
      <c r="J102" s="260"/>
      <c r="K102" s="260"/>
      <c r="L102" s="32"/>
      <c r="S102" s="200"/>
      <c r="T102" s="200"/>
      <c r="U102" s="200"/>
    </row>
    <row r="103" spans="1:21" s="266" customFormat="1" ht="12" customHeight="1" x14ac:dyDescent="0.2">
      <c r="A103" s="200"/>
      <c r="B103" s="28"/>
      <c r="C103" s="205" t="s">
        <v>16</v>
      </c>
      <c r="D103" s="260"/>
      <c r="E103" s="260"/>
      <c r="F103" s="260"/>
      <c r="G103" s="260"/>
      <c r="H103" s="260"/>
      <c r="I103" s="95"/>
      <c r="J103" s="260"/>
      <c r="K103" s="260"/>
      <c r="L103" s="32"/>
      <c r="S103" s="200"/>
      <c r="T103" s="200"/>
      <c r="U103" s="200"/>
    </row>
    <row r="104" spans="1:21" s="266" customFormat="1" ht="16.5" customHeight="1" x14ac:dyDescent="0.2">
      <c r="A104" s="200"/>
      <c r="B104" s="28"/>
      <c r="C104" s="204"/>
      <c r="D104" s="260"/>
      <c r="E104" s="388" t="str">
        <f>E7</f>
        <v>Stavební úpravy objektu sociálního bydlení, Vlašimská 897, Benešov</v>
      </c>
      <c r="F104" s="388"/>
      <c r="G104" s="388"/>
      <c r="H104" s="388"/>
      <c r="I104" s="95"/>
      <c r="J104" s="260"/>
      <c r="K104" s="260"/>
      <c r="L104" s="32"/>
      <c r="S104" s="200"/>
      <c r="T104" s="200"/>
      <c r="U104" s="200"/>
    </row>
    <row r="105" spans="1:21" ht="12" customHeight="1" x14ac:dyDescent="0.2">
      <c r="B105" s="303"/>
      <c r="C105" s="205" t="s">
        <v>82</v>
      </c>
      <c r="D105" s="304"/>
      <c r="E105" s="304"/>
      <c r="F105" s="304"/>
      <c r="G105" s="304"/>
      <c r="H105" s="304"/>
      <c r="J105" s="304"/>
      <c r="K105" s="304"/>
      <c r="L105" s="302"/>
    </row>
    <row r="106" spans="1:21" s="266" customFormat="1" ht="16.5" customHeight="1" x14ac:dyDescent="0.2">
      <c r="A106" s="200"/>
      <c r="B106" s="28"/>
      <c r="C106" s="204"/>
      <c r="D106" s="260"/>
      <c r="E106" s="388" t="s">
        <v>83</v>
      </c>
      <c r="F106" s="359"/>
      <c r="G106" s="359"/>
      <c r="H106" s="359"/>
      <c r="I106" s="95"/>
      <c r="J106" s="260"/>
      <c r="K106" s="260"/>
      <c r="L106" s="32"/>
      <c r="S106" s="200"/>
      <c r="T106" s="200"/>
      <c r="U106" s="200"/>
    </row>
    <row r="107" spans="1:21" s="266" customFormat="1" ht="12" customHeight="1" x14ac:dyDescent="0.2">
      <c r="A107" s="200"/>
      <c r="B107" s="28"/>
      <c r="C107" s="205" t="s">
        <v>84</v>
      </c>
      <c r="D107" s="260"/>
      <c r="E107" s="260"/>
      <c r="F107" s="260"/>
      <c r="G107" s="260"/>
      <c r="H107" s="260"/>
      <c r="I107" s="95"/>
      <c r="J107" s="260"/>
      <c r="K107" s="260"/>
      <c r="L107" s="32"/>
      <c r="S107" s="200"/>
      <c r="T107" s="200"/>
      <c r="U107" s="200"/>
    </row>
    <row r="108" spans="1:21" s="266" customFormat="1" ht="16.5" customHeight="1" x14ac:dyDescent="0.2">
      <c r="A108" s="200"/>
      <c r="B108" s="28"/>
      <c r="C108" s="204"/>
      <c r="D108" s="260"/>
      <c r="E108" s="386" t="str">
        <f>E11</f>
        <v>C 01 - Stavební úpravy</v>
      </c>
      <c r="F108" s="359"/>
      <c r="G108" s="359"/>
      <c r="H108" s="359"/>
      <c r="I108" s="95"/>
      <c r="J108" s="260"/>
      <c r="K108" s="260"/>
      <c r="L108" s="32"/>
      <c r="S108" s="200"/>
      <c r="T108" s="200"/>
      <c r="U108" s="200"/>
    </row>
    <row r="109" spans="1:21" s="266" customFormat="1" ht="6.95" customHeight="1" x14ac:dyDescent="0.2">
      <c r="A109" s="200"/>
      <c r="B109" s="28"/>
      <c r="C109" s="204"/>
      <c r="D109" s="260"/>
      <c r="E109" s="260"/>
      <c r="F109" s="260"/>
      <c r="G109" s="260"/>
      <c r="H109" s="260"/>
      <c r="I109" s="95"/>
      <c r="J109" s="260"/>
      <c r="K109" s="260"/>
      <c r="L109" s="32"/>
      <c r="S109" s="200"/>
      <c r="T109" s="200"/>
      <c r="U109" s="200"/>
    </row>
    <row r="110" spans="1:21" s="266" customFormat="1" ht="12" customHeight="1" x14ac:dyDescent="0.2">
      <c r="A110" s="200"/>
      <c r="B110" s="28"/>
      <c r="C110" s="205" t="s">
        <v>20</v>
      </c>
      <c r="D110" s="260"/>
      <c r="E110" s="260"/>
      <c r="F110" s="262" t="str">
        <f>F14</f>
        <v xml:space="preserve"> </v>
      </c>
      <c r="G110" s="260"/>
      <c r="H110" s="260"/>
      <c r="I110" s="96" t="s">
        <v>22</v>
      </c>
      <c r="J110" s="261">
        <f>IF(J14="","",J14)</f>
        <v>43753</v>
      </c>
      <c r="K110" s="260"/>
      <c r="L110" s="32"/>
      <c r="S110" s="200"/>
      <c r="T110" s="200"/>
      <c r="U110" s="200"/>
    </row>
    <row r="111" spans="1:21" s="266" customFormat="1" ht="6.95" customHeight="1" x14ac:dyDescent="0.2">
      <c r="A111" s="200"/>
      <c r="B111" s="28"/>
      <c r="C111" s="204"/>
      <c r="D111" s="260"/>
      <c r="E111" s="260"/>
      <c r="F111" s="260"/>
      <c r="G111" s="260"/>
      <c r="H111" s="260"/>
      <c r="I111" s="95"/>
      <c r="J111" s="260"/>
      <c r="K111" s="260"/>
      <c r="L111" s="32"/>
      <c r="S111" s="200"/>
      <c r="T111" s="200"/>
      <c r="U111" s="200"/>
    </row>
    <row r="112" spans="1:21" s="266" customFormat="1" ht="13.7" customHeight="1" x14ac:dyDescent="0.2">
      <c r="A112" s="200"/>
      <c r="B112" s="28"/>
      <c r="C112" s="205" t="s">
        <v>23</v>
      </c>
      <c r="D112" s="260"/>
      <c r="E112" s="260"/>
      <c r="F112" s="262" t="str">
        <f>E17</f>
        <v xml:space="preserve"> </v>
      </c>
      <c r="G112" s="260"/>
      <c r="H112" s="260"/>
      <c r="I112" s="96" t="s">
        <v>27</v>
      </c>
      <c r="J112" s="262" t="str">
        <f>E23</f>
        <v xml:space="preserve"> </v>
      </c>
      <c r="K112" s="260"/>
      <c r="L112" s="32"/>
      <c r="S112" s="200"/>
      <c r="T112" s="200"/>
      <c r="U112" s="200"/>
    </row>
    <row r="113" spans="1:67" s="266" customFormat="1" ht="13.7" customHeight="1" x14ac:dyDescent="0.2">
      <c r="A113" s="200"/>
      <c r="B113" s="28"/>
      <c r="C113" s="205" t="s">
        <v>26</v>
      </c>
      <c r="D113" s="260"/>
      <c r="E113" s="260"/>
      <c r="F113" s="262" t="str">
        <f>IF(E20="","",E20)</f>
        <v>Stavební firma Dráb a spol., s.r.o.</v>
      </c>
      <c r="G113" s="260"/>
      <c r="H113" s="260"/>
      <c r="I113" s="96" t="s">
        <v>29</v>
      </c>
      <c r="J113" s="262" t="str">
        <f>E26</f>
        <v xml:space="preserve"> </v>
      </c>
      <c r="K113" s="260"/>
      <c r="L113" s="32"/>
      <c r="S113" s="200"/>
      <c r="T113" s="200"/>
      <c r="U113" s="200"/>
    </row>
    <row r="114" spans="1:67" s="266" customFormat="1" ht="10.35" customHeight="1" x14ac:dyDescent="0.2">
      <c r="A114" s="200"/>
      <c r="B114" s="28"/>
      <c r="C114" s="204"/>
      <c r="D114" s="260"/>
      <c r="E114" s="260"/>
      <c r="F114" s="260"/>
      <c r="G114" s="260"/>
      <c r="H114" s="260"/>
      <c r="I114" s="95"/>
      <c r="J114" s="260"/>
      <c r="K114" s="260"/>
      <c r="L114" s="32"/>
      <c r="S114" s="200"/>
      <c r="T114" s="200"/>
      <c r="U114" s="200"/>
    </row>
    <row r="115" spans="1:67" s="317" customFormat="1" ht="29.25" customHeight="1" x14ac:dyDescent="0.2">
      <c r="A115" s="305"/>
      <c r="B115" s="306"/>
      <c r="C115" s="307" t="s">
        <v>123</v>
      </c>
      <c r="D115" s="308" t="s">
        <v>51</v>
      </c>
      <c r="E115" s="308" t="s">
        <v>47</v>
      </c>
      <c r="F115" s="308" t="s">
        <v>48</v>
      </c>
      <c r="G115" s="308" t="s">
        <v>124</v>
      </c>
      <c r="H115" s="308" t="s">
        <v>125</v>
      </c>
      <c r="I115" s="309" t="s">
        <v>126</v>
      </c>
      <c r="J115" s="308" t="s">
        <v>88</v>
      </c>
      <c r="K115" s="310" t="s">
        <v>127</v>
      </c>
      <c r="L115" s="311"/>
      <c r="M115" s="312" t="s">
        <v>1</v>
      </c>
      <c r="N115" s="313" t="s">
        <v>36</v>
      </c>
      <c r="O115" s="313" t="s">
        <v>128</v>
      </c>
      <c r="P115" s="313" t="s">
        <v>129</v>
      </c>
      <c r="Q115" s="313" t="s">
        <v>130</v>
      </c>
      <c r="R115" s="313" t="s">
        <v>131</v>
      </c>
      <c r="S115" s="314" t="s">
        <v>131</v>
      </c>
      <c r="T115" s="314" t="s">
        <v>132</v>
      </c>
      <c r="U115" s="315" t="s">
        <v>133</v>
      </c>
      <c r="V115" s="316" t="s">
        <v>133</v>
      </c>
    </row>
    <row r="116" spans="1:67" s="266" customFormat="1" ht="22.9" customHeight="1" x14ac:dyDescent="0.25">
      <c r="A116" s="200"/>
      <c r="B116" s="28"/>
      <c r="C116" s="212" t="s">
        <v>134</v>
      </c>
      <c r="D116" s="260"/>
      <c r="E116" s="260"/>
      <c r="F116" s="260"/>
      <c r="G116" s="260"/>
      <c r="H116" s="260"/>
      <c r="I116" s="95"/>
      <c r="J116" s="134">
        <f>BM116</f>
        <v>6577191.7699999996</v>
      </c>
      <c r="K116" s="260"/>
      <c r="L116" s="32"/>
      <c r="M116" s="60"/>
      <c r="N116" s="61"/>
      <c r="O116" s="61"/>
      <c r="P116" s="135">
        <f>P117+P793+P1682</f>
        <v>0</v>
      </c>
      <c r="Q116" s="61"/>
      <c r="R116" s="135">
        <f>R117+R793+R1682</f>
        <v>232.92423681999998</v>
      </c>
      <c r="S116" s="284">
        <f>S117+S793+S1682</f>
        <v>1.2769326100000016</v>
      </c>
      <c r="T116" s="285"/>
      <c r="U116" s="286">
        <f>U117+U793+U1682</f>
        <v>368.23527025599992</v>
      </c>
      <c r="V116" s="136">
        <f>V117+V793+V1682</f>
        <v>213.86388590999996</v>
      </c>
      <c r="AV116" s="268" t="s">
        <v>65</v>
      </c>
      <c r="AW116" s="268" t="s">
        <v>90</v>
      </c>
      <c r="BM116" s="137">
        <f>BM117+BM793+BM1682</f>
        <v>6577191.7699999996</v>
      </c>
    </row>
    <row r="117" spans="1:67" s="9" customFormat="1" ht="25.9" customHeight="1" x14ac:dyDescent="0.2">
      <c r="A117" s="239"/>
      <c r="B117" s="138"/>
      <c r="C117" s="213"/>
      <c r="D117" s="140" t="s">
        <v>65</v>
      </c>
      <c r="E117" s="141" t="s">
        <v>135</v>
      </c>
      <c r="F117" s="141" t="s">
        <v>136</v>
      </c>
      <c r="G117" s="139"/>
      <c r="H117" s="139"/>
      <c r="I117" s="142"/>
      <c r="J117" s="143">
        <f>BM117</f>
        <v>4077137.21</v>
      </c>
      <c r="K117" s="139"/>
      <c r="L117" s="144"/>
      <c r="M117" s="145"/>
      <c r="N117" s="146"/>
      <c r="O117" s="146"/>
      <c r="P117" s="147">
        <f>P118+P158+P162+P235+P261+P284+P465+P724</f>
        <v>0</v>
      </c>
      <c r="Q117" s="146"/>
      <c r="R117" s="147">
        <f>R118+R158+R162+R235+R261+R284+R465+R724</f>
        <v>216.57679369999997</v>
      </c>
      <c r="S117" s="270">
        <f>S118+S158+S162+S235+S261+S284+S465+S724</f>
        <v>-1.802637889999998</v>
      </c>
      <c r="T117" s="271"/>
      <c r="U117" s="272">
        <f>U118+U158+U162+U235+U261+U284+U465+U724</f>
        <v>362.08587745599993</v>
      </c>
      <c r="V117" s="148">
        <f>V118+V158+V162+V235+V261+V284+V465+V724</f>
        <v>213.80632789999996</v>
      </c>
      <c r="AT117" s="149" t="s">
        <v>73</v>
      </c>
      <c r="AV117" s="150" t="s">
        <v>65</v>
      </c>
      <c r="AW117" s="150" t="s">
        <v>66</v>
      </c>
      <c r="BA117" s="149" t="s">
        <v>137</v>
      </c>
      <c r="BM117" s="151">
        <f>BM118+BM158+BM162+BM235+BM261+BM284+BM465+BM724</f>
        <v>4077137.21</v>
      </c>
    </row>
    <row r="118" spans="1:67" s="9" customFormat="1" ht="22.9" customHeight="1" x14ac:dyDescent="0.2">
      <c r="A118" s="239"/>
      <c r="B118" s="138"/>
      <c r="C118" s="213"/>
      <c r="D118" s="140" t="s">
        <v>65</v>
      </c>
      <c r="E118" s="152" t="s">
        <v>73</v>
      </c>
      <c r="F118" s="152" t="s">
        <v>138</v>
      </c>
      <c r="G118" s="139"/>
      <c r="H118" s="139"/>
      <c r="I118" s="142"/>
      <c r="J118" s="153">
        <f>BM118</f>
        <v>58335.649999999994</v>
      </c>
      <c r="K118" s="139"/>
      <c r="L118" s="144"/>
      <c r="M118" s="145"/>
      <c r="N118" s="146"/>
      <c r="O118" s="146"/>
      <c r="P118" s="147">
        <f>SUM(P119:P157)</f>
        <v>0</v>
      </c>
      <c r="Q118" s="146"/>
      <c r="R118" s="147">
        <f>SUM(R119:R157)</f>
        <v>11.295999999999999</v>
      </c>
      <c r="S118" s="270">
        <f>SUM(S119:S157)</f>
        <v>0</v>
      </c>
      <c r="T118" s="271"/>
      <c r="U118" s="272">
        <f>SUM(U119:U157)</f>
        <v>0</v>
      </c>
      <c r="V118" s="148">
        <f>SUM(V119:V157)</f>
        <v>0</v>
      </c>
      <c r="AT118" s="149" t="s">
        <v>73</v>
      </c>
      <c r="AV118" s="150" t="s">
        <v>65</v>
      </c>
      <c r="AW118" s="150" t="s">
        <v>73</v>
      </c>
      <c r="BA118" s="149" t="s">
        <v>137</v>
      </c>
      <c r="BM118" s="151">
        <f>SUM(BM119:BM157)</f>
        <v>58335.649999999994</v>
      </c>
    </row>
    <row r="119" spans="1:67" s="266" customFormat="1" ht="16.5" customHeight="1" x14ac:dyDescent="0.2">
      <c r="A119" s="200"/>
      <c r="B119" s="28"/>
      <c r="C119" s="196" t="s">
        <v>73</v>
      </c>
      <c r="D119" s="154" t="s">
        <v>139</v>
      </c>
      <c r="E119" s="318" t="s">
        <v>140</v>
      </c>
      <c r="F119" s="319" t="s">
        <v>141</v>
      </c>
      <c r="G119" s="154" t="s">
        <v>142</v>
      </c>
      <c r="H119" s="155">
        <v>1.893</v>
      </c>
      <c r="I119" s="156">
        <v>320</v>
      </c>
      <c r="J119" s="157">
        <f>ROUND(I119*H119,2)</f>
        <v>605.76</v>
      </c>
      <c r="K119" s="319" t="s">
        <v>143</v>
      </c>
      <c r="L119" s="32"/>
      <c r="M119" s="158" t="s">
        <v>1</v>
      </c>
      <c r="N119" s="159" t="s">
        <v>38</v>
      </c>
      <c r="O119" s="53"/>
      <c r="P119" s="160">
        <f>O119*H119</f>
        <v>0</v>
      </c>
      <c r="Q119" s="160">
        <v>0</v>
      </c>
      <c r="R119" s="160">
        <f>Q119*H119</f>
        <v>0</v>
      </c>
      <c r="S119" s="283"/>
      <c r="T119" s="160">
        <v>0</v>
      </c>
      <c r="U119" s="287"/>
      <c r="V119" s="161">
        <f>T119*H119</f>
        <v>0</v>
      </c>
      <c r="AT119" s="268" t="s">
        <v>144</v>
      </c>
      <c r="AV119" s="268" t="s">
        <v>139</v>
      </c>
      <c r="AW119" s="268" t="s">
        <v>79</v>
      </c>
      <c r="BA119" s="268" t="s">
        <v>137</v>
      </c>
      <c r="BG119" s="162">
        <f>IF(N119="základní",J119,0)</f>
        <v>0</v>
      </c>
      <c r="BH119" s="162">
        <f>IF(N119="snížená",J119,0)</f>
        <v>605.76</v>
      </c>
      <c r="BI119" s="162">
        <f>IF(N119="zákl. přenesená",J119,0)</f>
        <v>0</v>
      </c>
      <c r="BJ119" s="162">
        <f>IF(N119="sníž. přenesená",J119,0)</f>
        <v>0</v>
      </c>
      <c r="BK119" s="162">
        <f>IF(N119="nulová",J119,0)</f>
        <v>0</v>
      </c>
      <c r="BL119" s="268" t="s">
        <v>79</v>
      </c>
      <c r="BM119" s="162">
        <f>ROUND(I119*H119,2)</f>
        <v>605.76</v>
      </c>
      <c r="BN119" s="268" t="s">
        <v>144</v>
      </c>
      <c r="BO119" s="268" t="s">
        <v>145</v>
      </c>
    </row>
    <row r="120" spans="1:67" s="10" customFormat="1" x14ac:dyDescent="0.2">
      <c r="A120" s="240"/>
      <c r="B120" s="163"/>
      <c r="C120" s="197"/>
      <c r="D120" s="165" t="s">
        <v>146</v>
      </c>
      <c r="E120" s="166" t="s">
        <v>1</v>
      </c>
      <c r="F120" s="166" t="s">
        <v>147</v>
      </c>
      <c r="G120" s="164"/>
      <c r="H120" s="166" t="s">
        <v>1</v>
      </c>
      <c r="I120" s="167"/>
      <c r="J120" s="164"/>
      <c r="K120" s="164"/>
      <c r="L120" s="168"/>
      <c r="M120" s="169"/>
      <c r="N120" s="170"/>
      <c r="O120" s="170"/>
      <c r="P120" s="170"/>
      <c r="Q120" s="170"/>
      <c r="R120" s="170"/>
      <c r="S120" s="288"/>
      <c r="T120" s="170"/>
      <c r="U120" s="289"/>
      <c r="V120" s="171"/>
      <c r="AV120" s="172" t="s">
        <v>146</v>
      </c>
      <c r="AW120" s="172" t="s">
        <v>79</v>
      </c>
      <c r="AX120" s="10" t="s">
        <v>73</v>
      </c>
      <c r="AY120" s="10" t="s">
        <v>28</v>
      </c>
      <c r="AZ120" s="10" t="s">
        <v>66</v>
      </c>
      <c r="BA120" s="172" t="s">
        <v>137</v>
      </c>
    </row>
    <row r="121" spans="1:67" s="11" customFormat="1" x14ac:dyDescent="0.2">
      <c r="A121" s="241"/>
      <c r="B121" s="173"/>
      <c r="C121" s="198"/>
      <c r="D121" s="165" t="s">
        <v>146</v>
      </c>
      <c r="E121" s="175" t="s">
        <v>1</v>
      </c>
      <c r="F121" s="175" t="s">
        <v>148</v>
      </c>
      <c r="G121" s="174"/>
      <c r="H121" s="176">
        <v>1.893</v>
      </c>
      <c r="I121" s="177"/>
      <c r="J121" s="174"/>
      <c r="K121" s="174"/>
      <c r="L121" s="178"/>
      <c r="M121" s="179"/>
      <c r="N121" s="180"/>
      <c r="O121" s="180"/>
      <c r="P121" s="180"/>
      <c r="Q121" s="180"/>
      <c r="R121" s="180"/>
      <c r="S121" s="290"/>
      <c r="T121" s="180"/>
      <c r="U121" s="291"/>
      <c r="V121" s="181"/>
      <c r="AV121" s="182" t="s">
        <v>146</v>
      </c>
      <c r="AW121" s="182" t="s">
        <v>79</v>
      </c>
      <c r="AX121" s="11" t="s">
        <v>79</v>
      </c>
      <c r="AY121" s="11" t="s">
        <v>28</v>
      </c>
      <c r="AZ121" s="11" t="s">
        <v>66</v>
      </c>
      <c r="BA121" s="182" t="s">
        <v>137</v>
      </c>
    </row>
    <row r="122" spans="1:67" s="266" customFormat="1" ht="16.5" customHeight="1" x14ac:dyDescent="0.2">
      <c r="A122" s="200"/>
      <c r="B122" s="28"/>
      <c r="C122" s="196" t="s">
        <v>79</v>
      </c>
      <c r="D122" s="154" t="s">
        <v>139</v>
      </c>
      <c r="E122" s="318" t="s">
        <v>149</v>
      </c>
      <c r="F122" s="319" t="s">
        <v>150</v>
      </c>
      <c r="G122" s="154" t="s">
        <v>142</v>
      </c>
      <c r="H122" s="155">
        <v>1.893</v>
      </c>
      <c r="I122" s="156">
        <v>39.200000000000003</v>
      </c>
      <c r="J122" s="157">
        <f>ROUND(I122*H122,2)</f>
        <v>74.209999999999994</v>
      </c>
      <c r="K122" s="319" t="s">
        <v>143</v>
      </c>
      <c r="L122" s="32"/>
      <c r="M122" s="158" t="s">
        <v>1</v>
      </c>
      <c r="N122" s="159" t="s">
        <v>38</v>
      </c>
      <c r="O122" s="53"/>
      <c r="P122" s="160">
        <f>O122*H122</f>
        <v>0</v>
      </c>
      <c r="Q122" s="160">
        <v>0</v>
      </c>
      <c r="R122" s="160">
        <f>Q122*H122</f>
        <v>0</v>
      </c>
      <c r="S122" s="283"/>
      <c r="T122" s="160">
        <v>0</v>
      </c>
      <c r="U122" s="287"/>
      <c r="V122" s="161">
        <f>T122*H122</f>
        <v>0</v>
      </c>
      <c r="AT122" s="268" t="s">
        <v>144</v>
      </c>
      <c r="AV122" s="268" t="s">
        <v>139</v>
      </c>
      <c r="AW122" s="268" t="s">
        <v>79</v>
      </c>
      <c r="BA122" s="268" t="s">
        <v>137</v>
      </c>
      <c r="BG122" s="162">
        <f>IF(N122="základní",J122,0)</f>
        <v>0</v>
      </c>
      <c r="BH122" s="162">
        <f>IF(N122="snížená",J122,0)</f>
        <v>74.209999999999994</v>
      </c>
      <c r="BI122" s="162">
        <f>IF(N122="zákl. přenesená",J122,0)</f>
        <v>0</v>
      </c>
      <c r="BJ122" s="162">
        <f>IF(N122="sníž. přenesená",J122,0)</f>
        <v>0</v>
      </c>
      <c r="BK122" s="162">
        <f>IF(N122="nulová",J122,0)</f>
        <v>0</v>
      </c>
      <c r="BL122" s="268" t="s">
        <v>79</v>
      </c>
      <c r="BM122" s="162">
        <f>ROUND(I122*H122,2)</f>
        <v>74.209999999999994</v>
      </c>
      <c r="BN122" s="268" t="s">
        <v>144</v>
      </c>
      <c r="BO122" s="268" t="s">
        <v>151</v>
      </c>
    </row>
    <row r="123" spans="1:67" s="11" customFormat="1" x14ac:dyDescent="0.2">
      <c r="A123" s="241"/>
      <c r="B123" s="173"/>
      <c r="C123" s="198"/>
      <c r="D123" s="165" t="s">
        <v>146</v>
      </c>
      <c r="E123" s="175" t="s">
        <v>1</v>
      </c>
      <c r="F123" s="175" t="s">
        <v>152</v>
      </c>
      <c r="G123" s="174"/>
      <c r="H123" s="176">
        <v>1.893</v>
      </c>
      <c r="I123" s="177"/>
      <c r="J123" s="174"/>
      <c r="K123" s="174"/>
      <c r="L123" s="178"/>
      <c r="M123" s="179"/>
      <c r="N123" s="180"/>
      <c r="O123" s="180"/>
      <c r="P123" s="180"/>
      <c r="Q123" s="180"/>
      <c r="R123" s="180"/>
      <c r="S123" s="283"/>
      <c r="T123" s="180"/>
      <c r="U123" s="287"/>
      <c r="V123" s="181"/>
      <c r="AV123" s="182" t="s">
        <v>146</v>
      </c>
      <c r="AW123" s="182" t="s">
        <v>79</v>
      </c>
      <c r="AX123" s="11" t="s">
        <v>79</v>
      </c>
      <c r="AY123" s="11" t="s">
        <v>28</v>
      </c>
      <c r="AZ123" s="11" t="s">
        <v>66</v>
      </c>
      <c r="BA123" s="182" t="s">
        <v>137</v>
      </c>
    </row>
    <row r="124" spans="1:67" s="266" customFormat="1" ht="16.5" customHeight="1" x14ac:dyDescent="0.2">
      <c r="A124" s="200"/>
      <c r="B124" s="28"/>
      <c r="C124" s="196" t="s">
        <v>153</v>
      </c>
      <c r="D124" s="154" t="s">
        <v>139</v>
      </c>
      <c r="E124" s="318" t="s">
        <v>154</v>
      </c>
      <c r="F124" s="319" t="s">
        <v>155</v>
      </c>
      <c r="G124" s="154" t="s">
        <v>142</v>
      </c>
      <c r="H124" s="155">
        <v>16.36</v>
      </c>
      <c r="I124" s="156">
        <v>405.51</v>
      </c>
      <c r="J124" s="157">
        <f>ROUND(I124*H124,2)</f>
        <v>6634.14</v>
      </c>
      <c r="K124" s="319" t="s">
        <v>143</v>
      </c>
      <c r="L124" s="32"/>
      <c r="M124" s="158" t="s">
        <v>1</v>
      </c>
      <c r="N124" s="159" t="s">
        <v>38</v>
      </c>
      <c r="O124" s="53"/>
      <c r="P124" s="160">
        <f>O124*H124</f>
        <v>0</v>
      </c>
      <c r="Q124" s="160">
        <v>0</v>
      </c>
      <c r="R124" s="160">
        <f>Q124*H124</f>
        <v>0</v>
      </c>
      <c r="S124" s="283"/>
      <c r="T124" s="160">
        <v>0</v>
      </c>
      <c r="U124" s="287"/>
      <c r="V124" s="161">
        <f>T124*H124</f>
        <v>0</v>
      </c>
      <c r="AT124" s="268" t="s">
        <v>144</v>
      </c>
      <c r="AV124" s="268" t="s">
        <v>139</v>
      </c>
      <c r="AW124" s="268" t="s">
        <v>79</v>
      </c>
      <c r="BA124" s="268" t="s">
        <v>137</v>
      </c>
      <c r="BG124" s="162">
        <f>IF(N124="základní",J124,0)</f>
        <v>0</v>
      </c>
      <c r="BH124" s="162">
        <f>IF(N124="snížená",J124,0)</f>
        <v>6634.14</v>
      </c>
      <c r="BI124" s="162">
        <f>IF(N124="zákl. přenesená",J124,0)</f>
        <v>0</v>
      </c>
      <c r="BJ124" s="162">
        <f>IF(N124="sníž. přenesená",J124,0)</f>
        <v>0</v>
      </c>
      <c r="BK124" s="162">
        <f>IF(N124="nulová",J124,0)</f>
        <v>0</v>
      </c>
      <c r="BL124" s="268" t="s">
        <v>79</v>
      </c>
      <c r="BM124" s="162">
        <f>ROUND(I124*H124,2)</f>
        <v>6634.14</v>
      </c>
      <c r="BN124" s="268" t="s">
        <v>144</v>
      </c>
      <c r="BO124" s="268" t="s">
        <v>156</v>
      </c>
    </row>
    <row r="125" spans="1:67" s="10" customFormat="1" x14ac:dyDescent="0.2">
      <c r="A125" s="240"/>
      <c r="B125" s="163"/>
      <c r="C125" s="197"/>
      <c r="D125" s="165" t="s">
        <v>146</v>
      </c>
      <c r="E125" s="166" t="s">
        <v>1</v>
      </c>
      <c r="F125" s="166" t="s">
        <v>147</v>
      </c>
      <c r="G125" s="164"/>
      <c r="H125" s="166" t="s">
        <v>1</v>
      </c>
      <c r="I125" s="167"/>
      <c r="J125" s="164"/>
      <c r="K125" s="164"/>
      <c r="L125" s="168"/>
      <c r="M125" s="169"/>
      <c r="N125" s="170"/>
      <c r="O125" s="170"/>
      <c r="P125" s="170"/>
      <c r="Q125" s="170"/>
      <c r="R125" s="170"/>
      <c r="S125" s="283"/>
      <c r="T125" s="170"/>
      <c r="U125" s="287"/>
      <c r="V125" s="171"/>
      <c r="AV125" s="172" t="s">
        <v>146</v>
      </c>
      <c r="AW125" s="172" t="s">
        <v>79</v>
      </c>
      <c r="AX125" s="10" t="s">
        <v>73</v>
      </c>
      <c r="AY125" s="10" t="s">
        <v>28</v>
      </c>
      <c r="AZ125" s="10" t="s">
        <v>66</v>
      </c>
      <c r="BA125" s="172" t="s">
        <v>137</v>
      </c>
    </row>
    <row r="126" spans="1:67" s="11" customFormat="1" x14ac:dyDescent="0.2">
      <c r="A126" s="241"/>
      <c r="B126" s="173"/>
      <c r="C126" s="198"/>
      <c r="D126" s="165" t="s">
        <v>146</v>
      </c>
      <c r="E126" s="175" t="s">
        <v>1</v>
      </c>
      <c r="F126" s="175" t="s">
        <v>157</v>
      </c>
      <c r="G126" s="174"/>
      <c r="H126" s="176">
        <v>16.36</v>
      </c>
      <c r="I126" s="177"/>
      <c r="J126" s="174"/>
      <c r="K126" s="174"/>
      <c r="L126" s="178"/>
      <c r="M126" s="179"/>
      <c r="N126" s="180"/>
      <c r="O126" s="180"/>
      <c r="P126" s="180"/>
      <c r="Q126" s="180"/>
      <c r="R126" s="180"/>
      <c r="S126" s="283"/>
      <c r="T126" s="180"/>
      <c r="U126" s="287"/>
      <c r="V126" s="181"/>
      <c r="AV126" s="182" t="s">
        <v>146</v>
      </c>
      <c r="AW126" s="182" t="s">
        <v>79</v>
      </c>
      <c r="AX126" s="11" t="s">
        <v>79</v>
      </c>
      <c r="AY126" s="11" t="s">
        <v>28</v>
      </c>
      <c r="AZ126" s="11" t="s">
        <v>66</v>
      </c>
      <c r="BA126" s="182" t="s">
        <v>137</v>
      </c>
    </row>
    <row r="127" spans="1:67" s="266" customFormat="1" ht="16.5" customHeight="1" x14ac:dyDescent="0.2">
      <c r="A127" s="200"/>
      <c r="B127" s="28"/>
      <c r="C127" s="196" t="s">
        <v>144</v>
      </c>
      <c r="D127" s="154" t="s">
        <v>139</v>
      </c>
      <c r="E127" s="318" t="s">
        <v>158</v>
      </c>
      <c r="F127" s="319" t="s">
        <v>159</v>
      </c>
      <c r="G127" s="154" t="s">
        <v>142</v>
      </c>
      <c r="H127" s="155">
        <v>16.36</v>
      </c>
      <c r="I127" s="156">
        <v>321.5</v>
      </c>
      <c r="J127" s="157">
        <f>ROUND(I127*H127,2)</f>
        <v>5259.74</v>
      </c>
      <c r="K127" s="319" t="s">
        <v>143</v>
      </c>
      <c r="L127" s="32"/>
      <c r="M127" s="158" t="s">
        <v>1</v>
      </c>
      <c r="N127" s="159" t="s">
        <v>38</v>
      </c>
      <c r="O127" s="53"/>
      <c r="P127" s="160">
        <f>O127*H127</f>
        <v>0</v>
      </c>
      <c r="Q127" s="160">
        <v>0</v>
      </c>
      <c r="R127" s="160">
        <f>Q127*H127</f>
        <v>0</v>
      </c>
      <c r="S127" s="283"/>
      <c r="T127" s="160">
        <v>0</v>
      </c>
      <c r="U127" s="287"/>
      <c r="V127" s="161">
        <f>T127*H127</f>
        <v>0</v>
      </c>
      <c r="AT127" s="268" t="s">
        <v>144</v>
      </c>
      <c r="AV127" s="268" t="s">
        <v>139</v>
      </c>
      <c r="AW127" s="268" t="s">
        <v>79</v>
      </c>
      <c r="BA127" s="268" t="s">
        <v>137</v>
      </c>
      <c r="BG127" s="162">
        <f>IF(N127="základní",J127,0)</f>
        <v>0</v>
      </c>
      <c r="BH127" s="162">
        <f>IF(N127="snížená",J127,0)</f>
        <v>5259.74</v>
      </c>
      <c r="BI127" s="162">
        <f>IF(N127="zákl. přenesená",J127,0)</f>
        <v>0</v>
      </c>
      <c r="BJ127" s="162">
        <f>IF(N127="sníž. přenesená",J127,0)</f>
        <v>0</v>
      </c>
      <c r="BK127" s="162">
        <f>IF(N127="nulová",J127,0)</f>
        <v>0</v>
      </c>
      <c r="BL127" s="268" t="s">
        <v>79</v>
      </c>
      <c r="BM127" s="162">
        <f>ROUND(I127*H127,2)</f>
        <v>5259.74</v>
      </c>
      <c r="BN127" s="268" t="s">
        <v>144</v>
      </c>
      <c r="BO127" s="268" t="s">
        <v>160</v>
      </c>
    </row>
    <row r="128" spans="1:67" s="11" customFormat="1" x14ac:dyDescent="0.2">
      <c r="A128" s="241"/>
      <c r="B128" s="173"/>
      <c r="C128" s="198"/>
      <c r="D128" s="165" t="s">
        <v>146</v>
      </c>
      <c r="E128" s="175" t="s">
        <v>1</v>
      </c>
      <c r="F128" s="175" t="s">
        <v>161</v>
      </c>
      <c r="G128" s="174"/>
      <c r="H128" s="176">
        <v>16.36</v>
      </c>
      <c r="I128" s="177"/>
      <c r="J128" s="174"/>
      <c r="K128" s="174"/>
      <c r="L128" s="178"/>
      <c r="M128" s="179"/>
      <c r="N128" s="180"/>
      <c r="O128" s="180"/>
      <c r="P128" s="180"/>
      <c r="Q128" s="180"/>
      <c r="R128" s="180"/>
      <c r="S128" s="283"/>
      <c r="T128" s="180"/>
      <c r="U128" s="287"/>
      <c r="V128" s="181"/>
      <c r="AV128" s="182" t="s">
        <v>146</v>
      </c>
      <c r="AW128" s="182" t="s">
        <v>79</v>
      </c>
      <c r="AX128" s="11" t="s">
        <v>79</v>
      </c>
      <c r="AY128" s="11" t="s">
        <v>28</v>
      </c>
      <c r="AZ128" s="11" t="s">
        <v>66</v>
      </c>
      <c r="BA128" s="182" t="s">
        <v>137</v>
      </c>
    </row>
    <row r="129" spans="1:67" s="266" customFormat="1" ht="16.5" customHeight="1" x14ac:dyDescent="0.2">
      <c r="A129" s="200"/>
      <c r="B129" s="28"/>
      <c r="C129" s="196" t="s">
        <v>162</v>
      </c>
      <c r="D129" s="154" t="s">
        <v>139</v>
      </c>
      <c r="E129" s="318" t="s">
        <v>163</v>
      </c>
      <c r="F129" s="319" t="s">
        <v>164</v>
      </c>
      <c r="G129" s="154" t="s">
        <v>142</v>
      </c>
      <c r="H129" s="155">
        <v>12.744</v>
      </c>
      <c r="I129" s="156">
        <v>1768</v>
      </c>
      <c r="J129" s="157">
        <f>ROUND(I129*H129,2)</f>
        <v>22531.39</v>
      </c>
      <c r="K129" s="319" t="s">
        <v>143</v>
      </c>
      <c r="L129" s="32"/>
      <c r="M129" s="158" t="s">
        <v>1</v>
      </c>
      <c r="N129" s="159" t="s">
        <v>38</v>
      </c>
      <c r="O129" s="53"/>
      <c r="P129" s="160">
        <f>O129*H129</f>
        <v>0</v>
      </c>
      <c r="Q129" s="160">
        <v>0</v>
      </c>
      <c r="R129" s="160">
        <f>Q129*H129</f>
        <v>0</v>
      </c>
      <c r="S129" s="283"/>
      <c r="T129" s="160">
        <v>0</v>
      </c>
      <c r="U129" s="287"/>
      <c r="V129" s="161">
        <f>T129*H129</f>
        <v>0</v>
      </c>
      <c r="AT129" s="268" t="s">
        <v>144</v>
      </c>
      <c r="AV129" s="268" t="s">
        <v>139</v>
      </c>
      <c r="AW129" s="268" t="s">
        <v>79</v>
      </c>
      <c r="BA129" s="268" t="s">
        <v>137</v>
      </c>
      <c r="BG129" s="162">
        <f>IF(N129="základní",J129,0)</f>
        <v>0</v>
      </c>
      <c r="BH129" s="162">
        <f>IF(N129="snížená",J129,0)</f>
        <v>22531.39</v>
      </c>
      <c r="BI129" s="162">
        <f>IF(N129="zákl. přenesená",J129,0)</f>
        <v>0</v>
      </c>
      <c r="BJ129" s="162">
        <f>IF(N129="sníž. přenesená",J129,0)</f>
        <v>0</v>
      </c>
      <c r="BK129" s="162">
        <f>IF(N129="nulová",J129,0)</f>
        <v>0</v>
      </c>
      <c r="BL129" s="268" t="s">
        <v>79</v>
      </c>
      <c r="BM129" s="162">
        <f>ROUND(I129*H129,2)</f>
        <v>22531.39</v>
      </c>
      <c r="BN129" s="268" t="s">
        <v>144</v>
      </c>
      <c r="BO129" s="268" t="s">
        <v>165</v>
      </c>
    </row>
    <row r="130" spans="1:67" s="10" customFormat="1" x14ac:dyDescent="0.2">
      <c r="A130" s="240"/>
      <c r="B130" s="163"/>
      <c r="C130" s="197"/>
      <c r="D130" s="165" t="s">
        <v>146</v>
      </c>
      <c r="E130" s="166" t="s">
        <v>1</v>
      </c>
      <c r="F130" s="166" t="s">
        <v>147</v>
      </c>
      <c r="G130" s="164"/>
      <c r="H130" s="166" t="s">
        <v>1</v>
      </c>
      <c r="I130" s="167"/>
      <c r="J130" s="164"/>
      <c r="K130" s="164"/>
      <c r="L130" s="168"/>
      <c r="M130" s="169"/>
      <c r="N130" s="170"/>
      <c r="O130" s="170"/>
      <c r="P130" s="170"/>
      <c r="Q130" s="170"/>
      <c r="R130" s="170"/>
      <c r="S130" s="283"/>
      <c r="T130" s="170"/>
      <c r="U130" s="287"/>
      <c r="V130" s="171"/>
      <c r="AV130" s="172" t="s">
        <v>146</v>
      </c>
      <c r="AW130" s="172" t="s">
        <v>79</v>
      </c>
      <c r="AX130" s="10" t="s">
        <v>73</v>
      </c>
      <c r="AY130" s="10" t="s">
        <v>28</v>
      </c>
      <c r="AZ130" s="10" t="s">
        <v>66</v>
      </c>
      <c r="BA130" s="172" t="s">
        <v>137</v>
      </c>
    </row>
    <row r="131" spans="1:67" s="11" customFormat="1" x14ac:dyDescent="0.2">
      <c r="A131" s="241"/>
      <c r="B131" s="173"/>
      <c r="C131" s="198"/>
      <c r="D131" s="165" t="s">
        <v>146</v>
      </c>
      <c r="E131" s="175" t="s">
        <v>1</v>
      </c>
      <c r="F131" s="175" t="s">
        <v>166</v>
      </c>
      <c r="G131" s="174"/>
      <c r="H131" s="176">
        <v>12.744</v>
      </c>
      <c r="I131" s="177"/>
      <c r="J131" s="174"/>
      <c r="K131" s="174"/>
      <c r="L131" s="178"/>
      <c r="M131" s="179"/>
      <c r="N131" s="180"/>
      <c r="O131" s="180"/>
      <c r="P131" s="180"/>
      <c r="Q131" s="180"/>
      <c r="R131" s="180"/>
      <c r="S131" s="283"/>
      <c r="T131" s="180"/>
      <c r="U131" s="287"/>
      <c r="V131" s="181"/>
      <c r="AV131" s="182" t="s">
        <v>146</v>
      </c>
      <c r="AW131" s="182" t="s">
        <v>79</v>
      </c>
      <c r="AX131" s="11" t="s">
        <v>79</v>
      </c>
      <c r="AY131" s="11" t="s">
        <v>28</v>
      </c>
      <c r="AZ131" s="11" t="s">
        <v>66</v>
      </c>
      <c r="BA131" s="182" t="s">
        <v>137</v>
      </c>
    </row>
    <row r="132" spans="1:67" s="266" customFormat="1" ht="16.5" customHeight="1" x14ac:dyDescent="0.2">
      <c r="A132" s="200"/>
      <c r="B132" s="28"/>
      <c r="C132" s="196" t="s">
        <v>167</v>
      </c>
      <c r="D132" s="154" t="s">
        <v>139</v>
      </c>
      <c r="E132" s="318" t="s">
        <v>168</v>
      </c>
      <c r="F132" s="319" t="s">
        <v>169</v>
      </c>
      <c r="G132" s="154" t="s">
        <v>142</v>
      </c>
      <c r="H132" s="155">
        <v>12.744</v>
      </c>
      <c r="I132" s="156">
        <v>177.5</v>
      </c>
      <c r="J132" s="157">
        <f>ROUND(I132*H132,2)</f>
        <v>2262.06</v>
      </c>
      <c r="K132" s="319" t="s">
        <v>143</v>
      </c>
      <c r="L132" s="32"/>
      <c r="M132" s="158" t="s">
        <v>1</v>
      </c>
      <c r="N132" s="159" t="s">
        <v>38</v>
      </c>
      <c r="O132" s="53"/>
      <c r="P132" s="160">
        <f>O132*H132</f>
        <v>0</v>
      </c>
      <c r="Q132" s="160">
        <v>0</v>
      </c>
      <c r="R132" s="160">
        <f>Q132*H132</f>
        <v>0</v>
      </c>
      <c r="S132" s="283"/>
      <c r="T132" s="160">
        <v>0</v>
      </c>
      <c r="U132" s="287"/>
      <c r="V132" s="161">
        <f>T132*H132</f>
        <v>0</v>
      </c>
      <c r="AT132" s="268" t="s">
        <v>144</v>
      </c>
      <c r="AV132" s="268" t="s">
        <v>139</v>
      </c>
      <c r="AW132" s="268" t="s">
        <v>79</v>
      </c>
      <c r="BA132" s="268" t="s">
        <v>137</v>
      </c>
      <c r="BG132" s="162">
        <f>IF(N132="základní",J132,0)</f>
        <v>0</v>
      </c>
      <c r="BH132" s="162">
        <f>IF(N132="snížená",J132,0)</f>
        <v>2262.06</v>
      </c>
      <c r="BI132" s="162">
        <f>IF(N132="zákl. přenesená",J132,0)</f>
        <v>0</v>
      </c>
      <c r="BJ132" s="162">
        <f>IF(N132="sníž. přenesená",J132,0)</f>
        <v>0</v>
      </c>
      <c r="BK132" s="162">
        <f>IF(N132="nulová",J132,0)</f>
        <v>0</v>
      </c>
      <c r="BL132" s="268" t="s">
        <v>79</v>
      </c>
      <c r="BM132" s="162">
        <f>ROUND(I132*H132,2)</f>
        <v>2262.06</v>
      </c>
      <c r="BN132" s="268" t="s">
        <v>144</v>
      </c>
      <c r="BO132" s="268" t="s">
        <v>170</v>
      </c>
    </row>
    <row r="133" spans="1:67" s="11" customFormat="1" x14ac:dyDescent="0.2">
      <c r="A133" s="241"/>
      <c r="B133" s="173"/>
      <c r="C133" s="198"/>
      <c r="D133" s="165" t="s">
        <v>146</v>
      </c>
      <c r="E133" s="175" t="s">
        <v>1</v>
      </c>
      <c r="F133" s="175" t="s">
        <v>171</v>
      </c>
      <c r="G133" s="174"/>
      <c r="H133" s="176">
        <v>12.744</v>
      </c>
      <c r="I133" s="177"/>
      <c r="J133" s="174"/>
      <c r="K133" s="174"/>
      <c r="L133" s="178"/>
      <c r="M133" s="179"/>
      <c r="N133" s="180"/>
      <c r="O133" s="180"/>
      <c r="P133" s="180"/>
      <c r="Q133" s="180"/>
      <c r="R133" s="180"/>
      <c r="S133" s="283"/>
      <c r="T133" s="180"/>
      <c r="U133" s="287"/>
      <c r="V133" s="181"/>
      <c r="AV133" s="182" t="s">
        <v>146</v>
      </c>
      <c r="AW133" s="182" t="s">
        <v>79</v>
      </c>
      <c r="AX133" s="11" t="s">
        <v>79</v>
      </c>
      <c r="AY133" s="11" t="s">
        <v>28</v>
      </c>
      <c r="AZ133" s="11" t="s">
        <v>66</v>
      </c>
      <c r="BA133" s="182" t="s">
        <v>137</v>
      </c>
    </row>
    <row r="134" spans="1:67" s="266" customFormat="1" ht="16.5" customHeight="1" x14ac:dyDescent="0.2">
      <c r="A134" s="200"/>
      <c r="B134" s="28"/>
      <c r="C134" s="196" t="s">
        <v>172</v>
      </c>
      <c r="D134" s="154" t="s">
        <v>139</v>
      </c>
      <c r="E134" s="318" t="s">
        <v>173</v>
      </c>
      <c r="F134" s="319" t="s">
        <v>174</v>
      </c>
      <c r="G134" s="154" t="s">
        <v>142</v>
      </c>
      <c r="H134" s="155">
        <v>12.744</v>
      </c>
      <c r="I134" s="156">
        <v>157</v>
      </c>
      <c r="J134" s="157">
        <f>ROUND(I134*H134,2)</f>
        <v>2000.81</v>
      </c>
      <c r="K134" s="319" t="s">
        <v>143</v>
      </c>
      <c r="L134" s="32"/>
      <c r="M134" s="158" t="s">
        <v>1</v>
      </c>
      <c r="N134" s="159" t="s">
        <v>38</v>
      </c>
      <c r="O134" s="53"/>
      <c r="P134" s="160">
        <f>O134*H134</f>
        <v>0</v>
      </c>
      <c r="Q134" s="160">
        <v>0</v>
      </c>
      <c r="R134" s="160">
        <f>Q134*H134</f>
        <v>0</v>
      </c>
      <c r="S134" s="283"/>
      <c r="T134" s="160">
        <v>0</v>
      </c>
      <c r="U134" s="287"/>
      <c r="V134" s="161">
        <f>T134*H134</f>
        <v>0</v>
      </c>
      <c r="AT134" s="268" t="s">
        <v>144</v>
      </c>
      <c r="AV134" s="268" t="s">
        <v>139</v>
      </c>
      <c r="AW134" s="268" t="s">
        <v>79</v>
      </c>
      <c r="BA134" s="268" t="s">
        <v>137</v>
      </c>
      <c r="BG134" s="162">
        <f>IF(N134="základní",J134,0)</f>
        <v>0</v>
      </c>
      <c r="BH134" s="162">
        <f>IF(N134="snížená",J134,0)</f>
        <v>2000.81</v>
      </c>
      <c r="BI134" s="162">
        <f>IF(N134="zákl. přenesená",J134,0)</f>
        <v>0</v>
      </c>
      <c r="BJ134" s="162">
        <f>IF(N134="sníž. přenesená",J134,0)</f>
        <v>0</v>
      </c>
      <c r="BK134" s="162">
        <f>IF(N134="nulová",J134,0)</f>
        <v>0</v>
      </c>
      <c r="BL134" s="268" t="s">
        <v>79</v>
      </c>
      <c r="BM134" s="162">
        <f>ROUND(I134*H134,2)</f>
        <v>2000.81</v>
      </c>
      <c r="BN134" s="268" t="s">
        <v>144</v>
      </c>
      <c r="BO134" s="268" t="s">
        <v>175</v>
      </c>
    </row>
    <row r="135" spans="1:67" s="11" customFormat="1" x14ac:dyDescent="0.2">
      <c r="A135" s="241"/>
      <c r="B135" s="173"/>
      <c r="C135" s="198"/>
      <c r="D135" s="165" t="s">
        <v>146</v>
      </c>
      <c r="E135" s="175" t="s">
        <v>1</v>
      </c>
      <c r="F135" s="175" t="s">
        <v>171</v>
      </c>
      <c r="G135" s="174"/>
      <c r="H135" s="176">
        <v>12.744</v>
      </c>
      <c r="I135" s="177"/>
      <c r="J135" s="174"/>
      <c r="K135" s="174"/>
      <c r="L135" s="178"/>
      <c r="M135" s="179"/>
      <c r="N135" s="180"/>
      <c r="O135" s="180"/>
      <c r="P135" s="180"/>
      <c r="Q135" s="180"/>
      <c r="R135" s="180"/>
      <c r="S135" s="283"/>
      <c r="T135" s="180"/>
      <c r="U135" s="287"/>
      <c r="V135" s="181"/>
      <c r="AV135" s="182" t="s">
        <v>146</v>
      </c>
      <c r="AW135" s="182" t="s">
        <v>79</v>
      </c>
      <c r="AX135" s="11" t="s">
        <v>79</v>
      </c>
      <c r="AY135" s="11" t="s">
        <v>28</v>
      </c>
      <c r="AZ135" s="11" t="s">
        <v>66</v>
      </c>
      <c r="BA135" s="182" t="s">
        <v>137</v>
      </c>
    </row>
    <row r="136" spans="1:67" s="266" customFormat="1" ht="16.5" customHeight="1" x14ac:dyDescent="0.2">
      <c r="A136" s="200"/>
      <c r="B136" s="28"/>
      <c r="C136" s="196" t="s">
        <v>176</v>
      </c>
      <c r="D136" s="154" t="s">
        <v>139</v>
      </c>
      <c r="E136" s="318" t="s">
        <v>177</v>
      </c>
      <c r="F136" s="319" t="s">
        <v>178</v>
      </c>
      <c r="G136" s="154" t="s">
        <v>142</v>
      </c>
      <c r="H136" s="155">
        <v>12.744</v>
      </c>
      <c r="I136" s="156">
        <v>15.2</v>
      </c>
      <c r="J136" s="157">
        <f>ROUND(I136*H136,2)</f>
        <v>193.71</v>
      </c>
      <c r="K136" s="319" t="s">
        <v>143</v>
      </c>
      <c r="L136" s="32"/>
      <c r="M136" s="158" t="s">
        <v>1</v>
      </c>
      <c r="N136" s="159" t="s">
        <v>38</v>
      </c>
      <c r="O136" s="53"/>
      <c r="P136" s="160">
        <f>O136*H136</f>
        <v>0</v>
      </c>
      <c r="Q136" s="160">
        <v>0</v>
      </c>
      <c r="R136" s="160">
        <f>Q136*H136</f>
        <v>0</v>
      </c>
      <c r="S136" s="283"/>
      <c r="T136" s="160">
        <v>0</v>
      </c>
      <c r="U136" s="287"/>
      <c r="V136" s="161">
        <f>T136*H136</f>
        <v>0</v>
      </c>
      <c r="AT136" s="268" t="s">
        <v>144</v>
      </c>
      <c r="AV136" s="268" t="s">
        <v>139</v>
      </c>
      <c r="AW136" s="268" t="s">
        <v>79</v>
      </c>
      <c r="BA136" s="268" t="s">
        <v>137</v>
      </c>
      <c r="BG136" s="162">
        <f>IF(N136="základní",J136,0)</f>
        <v>0</v>
      </c>
      <c r="BH136" s="162">
        <f>IF(N136="snížená",J136,0)</f>
        <v>193.71</v>
      </c>
      <c r="BI136" s="162">
        <f>IF(N136="zákl. přenesená",J136,0)</f>
        <v>0</v>
      </c>
      <c r="BJ136" s="162">
        <f>IF(N136="sníž. přenesená",J136,0)</f>
        <v>0</v>
      </c>
      <c r="BK136" s="162">
        <f>IF(N136="nulová",J136,0)</f>
        <v>0</v>
      </c>
      <c r="BL136" s="268" t="s">
        <v>79</v>
      </c>
      <c r="BM136" s="162">
        <f>ROUND(I136*H136,2)</f>
        <v>193.71</v>
      </c>
      <c r="BN136" s="268" t="s">
        <v>144</v>
      </c>
      <c r="BO136" s="268" t="s">
        <v>179</v>
      </c>
    </row>
    <row r="137" spans="1:67" s="11" customFormat="1" x14ac:dyDescent="0.2">
      <c r="A137" s="241"/>
      <c r="B137" s="173"/>
      <c r="C137" s="198"/>
      <c r="D137" s="165" t="s">
        <v>146</v>
      </c>
      <c r="E137" s="175" t="s">
        <v>1</v>
      </c>
      <c r="F137" s="175" t="s">
        <v>171</v>
      </c>
      <c r="G137" s="174"/>
      <c r="H137" s="176">
        <v>12.744</v>
      </c>
      <c r="I137" s="177"/>
      <c r="J137" s="174"/>
      <c r="K137" s="174"/>
      <c r="L137" s="178"/>
      <c r="M137" s="179"/>
      <c r="N137" s="180"/>
      <c r="O137" s="180"/>
      <c r="P137" s="180"/>
      <c r="Q137" s="180"/>
      <c r="R137" s="180"/>
      <c r="S137" s="283"/>
      <c r="T137" s="180"/>
      <c r="U137" s="287"/>
      <c r="V137" s="181"/>
      <c r="AV137" s="182" t="s">
        <v>146</v>
      </c>
      <c r="AW137" s="182" t="s">
        <v>79</v>
      </c>
      <c r="AX137" s="11" t="s">
        <v>79</v>
      </c>
      <c r="AY137" s="11" t="s">
        <v>28</v>
      </c>
      <c r="AZ137" s="11" t="s">
        <v>66</v>
      </c>
      <c r="BA137" s="182" t="s">
        <v>137</v>
      </c>
    </row>
    <row r="138" spans="1:67" s="266" customFormat="1" ht="16.5" customHeight="1" x14ac:dyDescent="0.2">
      <c r="A138" s="200"/>
      <c r="B138" s="28"/>
      <c r="C138" s="196" t="s">
        <v>180</v>
      </c>
      <c r="D138" s="154" t="s">
        <v>139</v>
      </c>
      <c r="E138" s="318" t="s">
        <v>181</v>
      </c>
      <c r="F138" s="319" t="s">
        <v>182</v>
      </c>
      <c r="G138" s="154" t="s">
        <v>142</v>
      </c>
      <c r="H138" s="155">
        <v>6.77</v>
      </c>
      <c r="I138" s="156">
        <v>195.5</v>
      </c>
      <c r="J138" s="157">
        <f>ROUND(I138*H138,2)</f>
        <v>1323.54</v>
      </c>
      <c r="K138" s="319" t="s">
        <v>143</v>
      </c>
      <c r="L138" s="32"/>
      <c r="M138" s="158" t="s">
        <v>1</v>
      </c>
      <c r="N138" s="159" t="s">
        <v>38</v>
      </c>
      <c r="O138" s="53"/>
      <c r="P138" s="160">
        <f>O138*H138</f>
        <v>0</v>
      </c>
      <c r="Q138" s="160">
        <v>0</v>
      </c>
      <c r="R138" s="160">
        <f>Q138*H138</f>
        <v>0</v>
      </c>
      <c r="S138" s="283"/>
      <c r="T138" s="160">
        <v>0</v>
      </c>
      <c r="U138" s="287"/>
      <c r="V138" s="161">
        <f>T138*H138</f>
        <v>0</v>
      </c>
      <c r="AT138" s="268" t="s">
        <v>144</v>
      </c>
      <c r="AV138" s="268" t="s">
        <v>139</v>
      </c>
      <c r="AW138" s="268" t="s">
        <v>79</v>
      </c>
      <c r="BA138" s="268" t="s">
        <v>137</v>
      </c>
      <c r="BG138" s="162">
        <f>IF(N138="základní",J138,0)</f>
        <v>0</v>
      </c>
      <c r="BH138" s="162">
        <f>IF(N138="snížená",J138,0)</f>
        <v>1323.54</v>
      </c>
      <c r="BI138" s="162">
        <f>IF(N138="zákl. přenesená",J138,0)</f>
        <v>0</v>
      </c>
      <c r="BJ138" s="162">
        <f>IF(N138="sníž. přenesená",J138,0)</f>
        <v>0</v>
      </c>
      <c r="BK138" s="162">
        <f>IF(N138="nulová",J138,0)</f>
        <v>0</v>
      </c>
      <c r="BL138" s="268" t="s">
        <v>79</v>
      </c>
      <c r="BM138" s="162">
        <f>ROUND(I138*H138,2)</f>
        <v>1323.54</v>
      </c>
      <c r="BN138" s="268" t="s">
        <v>144</v>
      </c>
      <c r="BO138" s="268" t="s">
        <v>183</v>
      </c>
    </row>
    <row r="139" spans="1:67" s="11" customFormat="1" x14ac:dyDescent="0.2">
      <c r="A139" s="241"/>
      <c r="B139" s="173"/>
      <c r="C139" s="198"/>
      <c r="D139" s="165" t="s">
        <v>146</v>
      </c>
      <c r="E139" s="175" t="s">
        <v>1</v>
      </c>
      <c r="F139" s="175" t="s">
        <v>184</v>
      </c>
      <c r="G139" s="174"/>
      <c r="H139" s="176">
        <v>6.77</v>
      </c>
      <c r="I139" s="177"/>
      <c r="J139" s="174"/>
      <c r="K139" s="174"/>
      <c r="L139" s="178"/>
      <c r="M139" s="179"/>
      <c r="N139" s="180"/>
      <c r="O139" s="180"/>
      <c r="P139" s="180"/>
      <c r="Q139" s="180"/>
      <c r="R139" s="180"/>
      <c r="S139" s="283"/>
      <c r="T139" s="180"/>
      <c r="U139" s="287"/>
      <c r="V139" s="181"/>
      <c r="AV139" s="182" t="s">
        <v>146</v>
      </c>
      <c r="AW139" s="182" t="s">
        <v>79</v>
      </c>
      <c r="AX139" s="11" t="s">
        <v>79</v>
      </c>
      <c r="AY139" s="11" t="s">
        <v>28</v>
      </c>
      <c r="AZ139" s="11" t="s">
        <v>66</v>
      </c>
      <c r="BA139" s="182" t="s">
        <v>137</v>
      </c>
    </row>
    <row r="140" spans="1:67" s="266" customFormat="1" ht="16.5" customHeight="1" x14ac:dyDescent="0.2">
      <c r="A140" s="200"/>
      <c r="B140" s="28"/>
      <c r="C140" s="196" t="s">
        <v>185</v>
      </c>
      <c r="D140" s="154" t="s">
        <v>139</v>
      </c>
      <c r="E140" s="318" t="s">
        <v>168</v>
      </c>
      <c r="F140" s="319" t="s">
        <v>169</v>
      </c>
      <c r="G140" s="154" t="s">
        <v>142</v>
      </c>
      <c r="H140" s="155">
        <v>6.77</v>
      </c>
      <c r="I140" s="156">
        <v>177.5</v>
      </c>
      <c r="J140" s="157">
        <f>ROUND(I140*H140,2)</f>
        <v>1201.68</v>
      </c>
      <c r="K140" s="319" t="s">
        <v>143</v>
      </c>
      <c r="L140" s="32"/>
      <c r="M140" s="158" t="s">
        <v>1</v>
      </c>
      <c r="N140" s="159" t="s">
        <v>38</v>
      </c>
      <c r="O140" s="53"/>
      <c r="P140" s="160">
        <f>O140*H140</f>
        <v>0</v>
      </c>
      <c r="Q140" s="160">
        <v>0</v>
      </c>
      <c r="R140" s="160">
        <f>Q140*H140</f>
        <v>0</v>
      </c>
      <c r="S140" s="283"/>
      <c r="T140" s="160">
        <v>0</v>
      </c>
      <c r="U140" s="287"/>
      <c r="V140" s="161">
        <f>T140*H140</f>
        <v>0</v>
      </c>
      <c r="AT140" s="268" t="s">
        <v>144</v>
      </c>
      <c r="AV140" s="268" t="s">
        <v>139</v>
      </c>
      <c r="AW140" s="268" t="s">
        <v>79</v>
      </c>
      <c r="BA140" s="268" t="s">
        <v>137</v>
      </c>
      <c r="BG140" s="162">
        <f>IF(N140="základní",J140,0)</f>
        <v>0</v>
      </c>
      <c r="BH140" s="162">
        <f>IF(N140="snížená",J140,0)</f>
        <v>1201.68</v>
      </c>
      <c r="BI140" s="162">
        <f>IF(N140="zákl. přenesená",J140,0)</f>
        <v>0</v>
      </c>
      <c r="BJ140" s="162">
        <f>IF(N140="sníž. přenesená",J140,0)</f>
        <v>0</v>
      </c>
      <c r="BK140" s="162">
        <f>IF(N140="nulová",J140,0)</f>
        <v>0</v>
      </c>
      <c r="BL140" s="268" t="s">
        <v>79</v>
      </c>
      <c r="BM140" s="162">
        <f>ROUND(I140*H140,2)</f>
        <v>1201.68</v>
      </c>
      <c r="BN140" s="268" t="s">
        <v>144</v>
      </c>
      <c r="BO140" s="268" t="s">
        <v>186</v>
      </c>
    </row>
    <row r="141" spans="1:67" s="11" customFormat="1" x14ac:dyDescent="0.2">
      <c r="A141" s="241"/>
      <c r="B141" s="173"/>
      <c r="C141" s="198"/>
      <c r="D141" s="165" t="s">
        <v>146</v>
      </c>
      <c r="E141" s="175" t="s">
        <v>1</v>
      </c>
      <c r="F141" s="175" t="s">
        <v>187</v>
      </c>
      <c r="G141" s="174"/>
      <c r="H141" s="176">
        <v>6.77</v>
      </c>
      <c r="I141" s="177"/>
      <c r="J141" s="174"/>
      <c r="K141" s="174"/>
      <c r="L141" s="178"/>
      <c r="M141" s="179"/>
      <c r="N141" s="180"/>
      <c r="O141" s="180"/>
      <c r="P141" s="180"/>
      <c r="Q141" s="180"/>
      <c r="R141" s="180"/>
      <c r="S141" s="283"/>
      <c r="T141" s="180"/>
      <c r="U141" s="287"/>
      <c r="V141" s="181"/>
      <c r="AV141" s="182" t="s">
        <v>146</v>
      </c>
      <c r="AW141" s="182" t="s">
        <v>79</v>
      </c>
      <c r="AX141" s="11" t="s">
        <v>79</v>
      </c>
      <c r="AY141" s="11" t="s">
        <v>28</v>
      </c>
      <c r="AZ141" s="11" t="s">
        <v>66</v>
      </c>
      <c r="BA141" s="182" t="s">
        <v>137</v>
      </c>
    </row>
    <row r="142" spans="1:67" s="266" customFormat="1" ht="16.5" customHeight="1" x14ac:dyDescent="0.2">
      <c r="A142" s="200"/>
      <c r="B142" s="28"/>
      <c r="C142" s="196" t="s">
        <v>188</v>
      </c>
      <c r="D142" s="154" t="s">
        <v>139</v>
      </c>
      <c r="E142" s="318" t="s">
        <v>173</v>
      </c>
      <c r="F142" s="319" t="s">
        <v>174</v>
      </c>
      <c r="G142" s="154" t="s">
        <v>142</v>
      </c>
      <c r="H142" s="155">
        <v>6.77</v>
      </c>
      <c r="I142" s="156">
        <v>157</v>
      </c>
      <c r="J142" s="157">
        <f>ROUND(I142*H142,2)</f>
        <v>1062.8900000000001</v>
      </c>
      <c r="K142" s="319" t="s">
        <v>143</v>
      </c>
      <c r="L142" s="32"/>
      <c r="M142" s="158" t="s">
        <v>1</v>
      </c>
      <c r="N142" s="159" t="s">
        <v>38</v>
      </c>
      <c r="O142" s="53"/>
      <c r="P142" s="160">
        <f>O142*H142</f>
        <v>0</v>
      </c>
      <c r="Q142" s="160">
        <v>0</v>
      </c>
      <c r="R142" s="160">
        <f>Q142*H142</f>
        <v>0</v>
      </c>
      <c r="S142" s="283"/>
      <c r="T142" s="160">
        <v>0</v>
      </c>
      <c r="U142" s="287"/>
      <c r="V142" s="161">
        <f>T142*H142</f>
        <v>0</v>
      </c>
      <c r="AT142" s="268" t="s">
        <v>144</v>
      </c>
      <c r="AV142" s="268" t="s">
        <v>139</v>
      </c>
      <c r="AW142" s="268" t="s">
        <v>79</v>
      </c>
      <c r="BA142" s="268" t="s">
        <v>137</v>
      </c>
      <c r="BG142" s="162">
        <f>IF(N142="základní",J142,0)</f>
        <v>0</v>
      </c>
      <c r="BH142" s="162">
        <f>IF(N142="snížená",J142,0)</f>
        <v>1062.8900000000001</v>
      </c>
      <c r="BI142" s="162">
        <f>IF(N142="zákl. přenesená",J142,0)</f>
        <v>0</v>
      </c>
      <c r="BJ142" s="162">
        <f>IF(N142="sníž. přenesená",J142,0)</f>
        <v>0</v>
      </c>
      <c r="BK142" s="162">
        <f>IF(N142="nulová",J142,0)</f>
        <v>0</v>
      </c>
      <c r="BL142" s="268" t="s">
        <v>79</v>
      </c>
      <c r="BM142" s="162">
        <f>ROUND(I142*H142,2)</f>
        <v>1062.8900000000001</v>
      </c>
      <c r="BN142" s="268" t="s">
        <v>144</v>
      </c>
      <c r="BO142" s="268" t="s">
        <v>189</v>
      </c>
    </row>
    <row r="143" spans="1:67" s="11" customFormat="1" x14ac:dyDescent="0.2">
      <c r="A143" s="241"/>
      <c r="B143" s="173"/>
      <c r="C143" s="198"/>
      <c r="D143" s="165" t="s">
        <v>146</v>
      </c>
      <c r="E143" s="175" t="s">
        <v>1</v>
      </c>
      <c r="F143" s="175" t="s">
        <v>187</v>
      </c>
      <c r="G143" s="174"/>
      <c r="H143" s="176">
        <v>6.77</v>
      </c>
      <c r="I143" s="177"/>
      <c r="J143" s="174"/>
      <c r="K143" s="174"/>
      <c r="L143" s="178"/>
      <c r="M143" s="179"/>
      <c r="N143" s="180"/>
      <c r="O143" s="180"/>
      <c r="P143" s="180"/>
      <c r="Q143" s="180"/>
      <c r="R143" s="180"/>
      <c r="S143" s="283"/>
      <c r="T143" s="180"/>
      <c r="U143" s="287"/>
      <c r="V143" s="181"/>
      <c r="AV143" s="182" t="s">
        <v>146</v>
      </c>
      <c r="AW143" s="182" t="s">
        <v>79</v>
      </c>
      <c r="AX143" s="11" t="s">
        <v>79</v>
      </c>
      <c r="AY143" s="11" t="s">
        <v>28</v>
      </c>
      <c r="AZ143" s="11" t="s">
        <v>66</v>
      </c>
      <c r="BA143" s="182" t="s">
        <v>137</v>
      </c>
    </row>
    <row r="144" spans="1:67" s="266" customFormat="1" ht="16.5" customHeight="1" x14ac:dyDescent="0.2">
      <c r="A144" s="200"/>
      <c r="B144" s="28"/>
      <c r="C144" s="196" t="s">
        <v>190</v>
      </c>
      <c r="D144" s="154" t="s">
        <v>139</v>
      </c>
      <c r="E144" s="318" t="s">
        <v>191</v>
      </c>
      <c r="F144" s="319" t="s">
        <v>192</v>
      </c>
      <c r="G144" s="154" t="s">
        <v>142</v>
      </c>
      <c r="H144" s="155">
        <v>6.77</v>
      </c>
      <c r="I144" s="156">
        <v>338</v>
      </c>
      <c r="J144" s="157">
        <f>ROUND(I144*H144,2)</f>
        <v>2288.2600000000002</v>
      </c>
      <c r="K144" s="319" t="s">
        <v>143</v>
      </c>
      <c r="L144" s="32"/>
      <c r="M144" s="158" t="s">
        <v>1</v>
      </c>
      <c r="N144" s="159" t="s">
        <v>38</v>
      </c>
      <c r="O144" s="53"/>
      <c r="P144" s="160">
        <f>O144*H144</f>
        <v>0</v>
      </c>
      <c r="Q144" s="160">
        <v>0</v>
      </c>
      <c r="R144" s="160">
        <f>Q144*H144</f>
        <v>0</v>
      </c>
      <c r="S144" s="283"/>
      <c r="T144" s="160">
        <v>0</v>
      </c>
      <c r="U144" s="287"/>
      <c r="V144" s="161">
        <f>T144*H144</f>
        <v>0</v>
      </c>
      <c r="AT144" s="268" t="s">
        <v>144</v>
      </c>
      <c r="AV144" s="268" t="s">
        <v>139</v>
      </c>
      <c r="AW144" s="268" t="s">
        <v>79</v>
      </c>
      <c r="BA144" s="268" t="s">
        <v>137</v>
      </c>
      <c r="BG144" s="162">
        <f>IF(N144="základní",J144,0)</f>
        <v>0</v>
      </c>
      <c r="BH144" s="162">
        <f>IF(N144="snížená",J144,0)</f>
        <v>2288.2600000000002</v>
      </c>
      <c r="BI144" s="162">
        <f>IF(N144="zákl. přenesená",J144,0)</f>
        <v>0</v>
      </c>
      <c r="BJ144" s="162">
        <f>IF(N144="sníž. přenesená",J144,0)</f>
        <v>0</v>
      </c>
      <c r="BK144" s="162">
        <f>IF(N144="nulová",J144,0)</f>
        <v>0</v>
      </c>
      <c r="BL144" s="268" t="s">
        <v>79</v>
      </c>
      <c r="BM144" s="162">
        <f>ROUND(I144*H144,2)</f>
        <v>2288.2600000000002</v>
      </c>
      <c r="BN144" s="268" t="s">
        <v>144</v>
      </c>
      <c r="BO144" s="268" t="s">
        <v>193</v>
      </c>
    </row>
    <row r="145" spans="1:67" s="11" customFormat="1" x14ac:dyDescent="0.2">
      <c r="A145" s="241"/>
      <c r="B145" s="173"/>
      <c r="C145" s="198"/>
      <c r="D145" s="165" t="s">
        <v>146</v>
      </c>
      <c r="E145" s="175" t="s">
        <v>1</v>
      </c>
      <c r="F145" s="175" t="s">
        <v>187</v>
      </c>
      <c r="G145" s="174"/>
      <c r="H145" s="176">
        <v>6.77</v>
      </c>
      <c r="I145" s="177"/>
      <c r="J145" s="174"/>
      <c r="K145" s="174"/>
      <c r="L145" s="178"/>
      <c r="M145" s="179"/>
      <c r="N145" s="180"/>
      <c r="O145" s="180"/>
      <c r="P145" s="180"/>
      <c r="Q145" s="180"/>
      <c r="R145" s="180"/>
      <c r="S145" s="283"/>
      <c r="T145" s="180"/>
      <c r="U145" s="287"/>
      <c r="V145" s="181"/>
      <c r="AV145" s="182" t="s">
        <v>146</v>
      </c>
      <c r="AW145" s="182" t="s">
        <v>79</v>
      </c>
      <c r="AX145" s="11" t="s">
        <v>79</v>
      </c>
      <c r="AY145" s="11" t="s">
        <v>28</v>
      </c>
      <c r="AZ145" s="11" t="s">
        <v>66</v>
      </c>
      <c r="BA145" s="182" t="s">
        <v>137</v>
      </c>
    </row>
    <row r="146" spans="1:67" s="266" customFormat="1" ht="16.5" customHeight="1" x14ac:dyDescent="0.2">
      <c r="A146" s="200"/>
      <c r="B146" s="28"/>
      <c r="C146" s="196" t="s">
        <v>194</v>
      </c>
      <c r="D146" s="154" t="s">
        <v>139</v>
      </c>
      <c r="E146" s="318" t="s">
        <v>195</v>
      </c>
      <c r="F146" s="319" t="s">
        <v>196</v>
      </c>
      <c r="G146" s="154" t="s">
        <v>142</v>
      </c>
      <c r="H146" s="155">
        <v>16.36</v>
      </c>
      <c r="I146" s="156">
        <v>101.5</v>
      </c>
      <c r="J146" s="157">
        <f>ROUND(I146*H146,2)</f>
        <v>1660.54</v>
      </c>
      <c r="K146" s="319" t="s">
        <v>143</v>
      </c>
      <c r="L146" s="32"/>
      <c r="M146" s="158" t="s">
        <v>1</v>
      </c>
      <c r="N146" s="159" t="s">
        <v>38</v>
      </c>
      <c r="O146" s="53"/>
      <c r="P146" s="160">
        <f>O146*H146</f>
        <v>0</v>
      </c>
      <c r="Q146" s="160">
        <v>0</v>
      </c>
      <c r="R146" s="160">
        <f>Q146*H146</f>
        <v>0</v>
      </c>
      <c r="S146" s="283"/>
      <c r="T146" s="160">
        <v>0</v>
      </c>
      <c r="U146" s="287"/>
      <c r="V146" s="161">
        <f>T146*H146</f>
        <v>0</v>
      </c>
      <c r="AT146" s="268" t="s">
        <v>144</v>
      </c>
      <c r="AV146" s="268" t="s">
        <v>139</v>
      </c>
      <c r="AW146" s="268" t="s">
        <v>79</v>
      </c>
      <c r="BA146" s="268" t="s">
        <v>137</v>
      </c>
      <c r="BG146" s="162">
        <f>IF(N146="základní",J146,0)</f>
        <v>0</v>
      </c>
      <c r="BH146" s="162">
        <f>IF(N146="snížená",J146,0)</f>
        <v>1660.54</v>
      </c>
      <c r="BI146" s="162">
        <f>IF(N146="zákl. přenesená",J146,0)</f>
        <v>0</v>
      </c>
      <c r="BJ146" s="162">
        <f>IF(N146="sníž. přenesená",J146,0)</f>
        <v>0</v>
      </c>
      <c r="BK146" s="162">
        <f>IF(N146="nulová",J146,0)</f>
        <v>0</v>
      </c>
      <c r="BL146" s="268" t="s">
        <v>79</v>
      </c>
      <c r="BM146" s="162">
        <f>ROUND(I146*H146,2)</f>
        <v>1660.54</v>
      </c>
      <c r="BN146" s="268" t="s">
        <v>144</v>
      </c>
      <c r="BO146" s="268" t="s">
        <v>197</v>
      </c>
    </row>
    <row r="147" spans="1:67" s="11" customFormat="1" x14ac:dyDescent="0.2">
      <c r="A147" s="241"/>
      <c r="B147" s="173"/>
      <c r="C147" s="198"/>
      <c r="D147" s="165" t="s">
        <v>146</v>
      </c>
      <c r="E147" s="175" t="s">
        <v>1</v>
      </c>
      <c r="F147" s="175" t="s">
        <v>161</v>
      </c>
      <c r="G147" s="174"/>
      <c r="H147" s="176">
        <v>16.36</v>
      </c>
      <c r="I147" s="177"/>
      <c r="J147" s="174"/>
      <c r="K147" s="174"/>
      <c r="L147" s="178"/>
      <c r="M147" s="179"/>
      <c r="N147" s="180"/>
      <c r="O147" s="180"/>
      <c r="P147" s="180"/>
      <c r="Q147" s="180"/>
      <c r="R147" s="180"/>
      <c r="S147" s="283"/>
      <c r="T147" s="180"/>
      <c r="U147" s="287"/>
      <c r="V147" s="181"/>
      <c r="AV147" s="182" t="s">
        <v>146</v>
      </c>
      <c r="AW147" s="182" t="s">
        <v>79</v>
      </c>
      <c r="AX147" s="11" t="s">
        <v>79</v>
      </c>
      <c r="AY147" s="11" t="s">
        <v>28</v>
      </c>
      <c r="AZ147" s="11" t="s">
        <v>66</v>
      </c>
      <c r="BA147" s="182" t="s">
        <v>137</v>
      </c>
    </row>
    <row r="148" spans="1:67" s="266" customFormat="1" ht="16.5" customHeight="1" x14ac:dyDescent="0.2">
      <c r="A148" s="200"/>
      <c r="B148" s="28"/>
      <c r="C148" s="196" t="s">
        <v>198</v>
      </c>
      <c r="D148" s="154" t="s">
        <v>139</v>
      </c>
      <c r="E148" s="318" t="s">
        <v>199</v>
      </c>
      <c r="F148" s="319" t="s">
        <v>200</v>
      </c>
      <c r="G148" s="154" t="s">
        <v>142</v>
      </c>
      <c r="H148" s="155">
        <v>7.867</v>
      </c>
      <c r="I148" s="156">
        <v>262.5</v>
      </c>
      <c r="J148" s="157">
        <f>ROUND(I148*H148,2)</f>
        <v>2065.09</v>
      </c>
      <c r="K148" s="319" t="s">
        <v>143</v>
      </c>
      <c r="L148" s="32"/>
      <c r="M148" s="158" t="s">
        <v>1</v>
      </c>
      <c r="N148" s="159" t="s">
        <v>38</v>
      </c>
      <c r="O148" s="53"/>
      <c r="P148" s="160">
        <f>O148*H148</f>
        <v>0</v>
      </c>
      <c r="Q148" s="160">
        <v>0</v>
      </c>
      <c r="R148" s="160">
        <f>Q148*H148</f>
        <v>0</v>
      </c>
      <c r="S148" s="283"/>
      <c r="T148" s="160">
        <v>0</v>
      </c>
      <c r="U148" s="287"/>
      <c r="V148" s="161">
        <f>T148*H148</f>
        <v>0</v>
      </c>
      <c r="AT148" s="268" t="s">
        <v>144</v>
      </c>
      <c r="AV148" s="268" t="s">
        <v>139</v>
      </c>
      <c r="AW148" s="268" t="s">
        <v>79</v>
      </c>
      <c r="BA148" s="268" t="s">
        <v>137</v>
      </c>
      <c r="BG148" s="162">
        <f>IF(N148="základní",J148,0)</f>
        <v>0</v>
      </c>
      <c r="BH148" s="162">
        <f>IF(N148="snížená",J148,0)</f>
        <v>2065.09</v>
      </c>
      <c r="BI148" s="162">
        <f>IF(N148="zákl. přenesená",J148,0)</f>
        <v>0</v>
      </c>
      <c r="BJ148" s="162">
        <f>IF(N148="sníž. přenesená",J148,0)</f>
        <v>0</v>
      </c>
      <c r="BK148" s="162">
        <f>IF(N148="nulová",J148,0)</f>
        <v>0</v>
      </c>
      <c r="BL148" s="268" t="s">
        <v>79</v>
      </c>
      <c r="BM148" s="162">
        <f>ROUND(I148*H148,2)</f>
        <v>2065.09</v>
      </c>
      <c r="BN148" s="268" t="s">
        <v>144</v>
      </c>
      <c r="BO148" s="268" t="s">
        <v>201</v>
      </c>
    </row>
    <row r="149" spans="1:67" s="11" customFormat="1" x14ac:dyDescent="0.2">
      <c r="A149" s="241"/>
      <c r="B149" s="173"/>
      <c r="C149" s="198"/>
      <c r="D149" s="165" t="s">
        <v>146</v>
      </c>
      <c r="E149" s="175" t="s">
        <v>1</v>
      </c>
      <c r="F149" s="175" t="s">
        <v>202</v>
      </c>
      <c r="G149" s="174"/>
      <c r="H149" s="176">
        <v>7.867</v>
      </c>
      <c r="I149" s="177"/>
      <c r="J149" s="174"/>
      <c r="K149" s="174"/>
      <c r="L149" s="178"/>
      <c r="M149" s="179"/>
      <c r="N149" s="180"/>
      <c r="O149" s="180"/>
      <c r="P149" s="180"/>
      <c r="Q149" s="180"/>
      <c r="R149" s="180"/>
      <c r="S149" s="283"/>
      <c r="T149" s="180"/>
      <c r="U149" s="287"/>
      <c r="V149" s="181"/>
      <c r="AV149" s="182" t="s">
        <v>146</v>
      </c>
      <c r="AW149" s="182" t="s">
        <v>79</v>
      </c>
      <c r="AX149" s="11" t="s">
        <v>79</v>
      </c>
      <c r="AY149" s="11" t="s">
        <v>28</v>
      </c>
      <c r="AZ149" s="11" t="s">
        <v>66</v>
      </c>
      <c r="BA149" s="182" t="s">
        <v>137</v>
      </c>
    </row>
    <row r="150" spans="1:67" s="266" customFormat="1" ht="16.5" customHeight="1" x14ac:dyDescent="0.2">
      <c r="A150" s="200"/>
      <c r="B150" s="28"/>
      <c r="C150" s="196" t="s">
        <v>8</v>
      </c>
      <c r="D150" s="154" t="s">
        <v>139</v>
      </c>
      <c r="E150" s="318" t="s">
        <v>177</v>
      </c>
      <c r="F150" s="319" t="s">
        <v>178</v>
      </c>
      <c r="G150" s="154" t="s">
        <v>142</v>
      </c>
      <c r="H150" s="155">
        <v>7.867</v>
      </c>
      <c r="I150" s="156">
        <v>15.2</v>
      </c>
      <c r="J150" s="157">
        <f>ROUND(I150*H150,2)</f>
        <v>119.58</v>
      </c>
      <c r="K150" s="319" t="s">
        <v>143</v>
      </c>
      <c r="L150" s="32"/>
      <c r="M150" s="158" t="s">
        <v>1</v>
      </c>
      <c r="N150" s="159" t="s">
        <v>38</v>
      </c>
      <c r="O150" s="53"/>
      <c r="P150" s="160">
        <f>O150*H150</f>
        <v>0</v>
      </c>
      <c r="Q150" s="160">
        <v>0</v>
      </c>
      <c r="R150" s="160">
        <f>Q150*H150</f>
        <v>0</v>
      </c>
      <c r="S150" s="283"/>
      <c r="T150" s="160">
        <v>0</v>
      </c>
      <c r="U150" s="287"/>
      <c r="V150" s="161">
        <f>T150*H150</f>
        <v>0</v>
      </c>
      <c r="AT150" s="268" t="s">
        <v>144</v>
      </c>
      <c r="AV150" s="268" t="s">
        <v>139</v>
      </c>
      <c r="AW150" s="268" t="s">
        <v>79</v>
      </c>
      <c r="BA150" s="268" t="s">
        <v>137</v>
      </c>
      <c r="BG150" s="162">
        <f>IF(N150="základní",J150,0)</f>
        <v>0</v>
      </c>
      <c r="BH150" s="162">
        <f>IF(N150="snížená",J150,0)</f>
        <v>119.58</v>
      </c>
      <c r="BI150" s="162">
        <f>IF(N150="zákl. přenesená",J150,0)</f>
        <v>0</v>
      </c>
      <c r="BJ150" s="162">
        <f>IF(N150="sníž. přenesená",J150,0)</f>
        <v>0</v>
      </c>
      <c r="BK150" s="162">
        <f>IF(N150="nulová",J150,0)</f>
        <v>0</v>
      </c>
      <c r="BL150" s="268" t="s">
        <v>79</v>
      </c>
      <c r="BM150" s="162">
        <f>ROUND(I150*H150,2)</f>
        <v>119.58</v>
      </c>
      <c r="BN150" s="268" t="s">
        <v>144</v>
      </c>
      <c r="BO150" s="268" t="s">
        <v>203</v>
      </c>
    </row>
    <row r="151" spans="1:67" s="11" customFormat="1" x14ac:dyDescent="0.2">
      <c r="A151" s="241"/>
      <c r="B151" s="173"/>
      <c r="C151" s="198"/>
      <c r="D151" s="165" t="s">
        <v>146</v>
      </c>
      <c r="E151" s="175" t="s">
        <v>1</v>
      </c>
      <c r="F151" s="175" t="s">
        <v>204</v>
      </c>
      <c r="G151" s="174"/>
      <c r="H151" s="176">
        <v>7.867</v>
      </c>
      <c r="I151" s="177"/>
      <c r="J151" s="174"/>
      <c r="K151" s="174"/>
      <c r="L151" s="178"/>
      <c r="M151" s="179"/>
      <c r="N151" s="180"/>
      <c r="O151" s="180"/>
      <c r="P151" s="180"/>
      <c r="Q151" s="180"/>
      <c r="R151" s="180"/>
      <c r="S151" s="283"/>
      <c r="T151" s="180"/>
      <c r="U151" s="287"/>
      <c r="V151" s="181"/>
      <c r="AV151" s="182" t="s">
        <v>146</v>
      </c>
      <c r="AW151" s="182" t="s">
        <v>79</v>
      </c>
      <c r="AX151" s="11" t="s">
        <v>79</v>
      </c>
      <c r="AY151" s="11" t="s">
        <v>28</v>
      </c>
      <c r="AZ151" s="11" t="s">
        <v>66</v>
      </c>
      <c r="BA151" s="182" t="s">
        <v>137</v>
      </c>
    </row>
    <row r="152" spans="1:67" s="266" customFormat="1" ht="16.5" customHeight="1" x14ac:dyDescent="0.2">
      <c r="A152" s="200"/>
      <c r="B152" s="28"/>
      <c r="C152" s="196" t="s">
        <v>205</v>
      </c>
      <c r="D152" s="154" t="s">
        <v>139</v>
      </c>
      <c r="E152" s="318" t="s">
        <v>206</v>
      </c>
      <c r="F152" s="319" t="s">
        <v>207</v>
      </c>
      <c r="G152" s="154" t="s">
        <v>208</v>
      </c>
      <c r="H152" s="155">
        <v>16.992999999999999</v>
      </c>
      <c r="I152" s="156">
        <v>200</v>
      </c>
      <c r="J152" s="157">
        <f>ROUND(I152*H152,2)</f>
        <v>3398.6</v>
      </c>
      <c r="K152" s="319" t="s">
        <v>143</v>
      </c>
      <c r="L152" s="32"/>
      <c r="M152" s="158" t="s">
        <v>1</v>
      </c>
      <c r="N152" s="159" t="s">
        <v>38</v>
      </c>
      <c r="O152" s="53"/>
      <c r="P152" s="160">
        <f>O152*H152</f>
        <v>0</v>
      </c>
      <c r="Q152" s="160">
        <v>0</v>
      </c>
      <c r="R152" s="160">
        <f>Q152*H152</f>
        <v>0</v>
      </c>
      <c r="S152" s="283"/>
      <c r="T152" s="160">
        <v>0</v>
      </c>
      <c r="U152" s="287"/>
      <c r="V152" s="161">
        <f>T152*H152</f>
        <v>0</v>
      </c>
      <c r="AT152" s="268" t="s">
        <v>144</v>
      </c>
      <c r="AV152" s="268" t="s">
        <v>139</v>
      </c>
      <c r="AW152" s="268" t="s">
        <v>79</v>
      </c>
      <c r="BA152" s="268" t="s">
        <v>137</v>
      </c>
      <c r="BG152" s="162">
        <f>IF(N152="základní",J152,0)</f>
        <v>0</v>
      </c>
      <c r="BH152" s="162">
        <f>IF(N152="snížená",J152,0)</f>
        <v>3398.6</v>
      </c>
      <c r="BI152" s="162">
        <f>IF(N152="zákl. přenesená",J152,0)</f>
        <v>0</v>
      </c>
      <c r="BJ152" s="162">
        <f>IF(N152="sníž. přenesená",J152,0)</f>
        <v>0</v>
      </c>
      <c r="BK152" s="162">
        <f>IF(N152="nulová",J152,0)</f>
        <v>0</v>
      </c>
      <c r="BL152" s="268" t="s">
        <v>79</v>
      </c>
      <c r="BM152" s="162">
        <f>ROUND(I152*H152,2)</f>
        <v>3398.6</v>
      </c>
      <c r="BN152" s="268" t="s">
        <v>144</v>
      </c>
      <c r="BO152" s="268" t="s">
        <v>209</v>
      </c>
    </row>
    <row r="153" spans="1:67" s="11" customFormat="1" x14ac:dyDescent="0.2">
      <c r="A153" s="241"/>
      <c r="B153" s="173"/>
      <c r="C153" s="198"/>
      <c r="D153" s="165" t="s">
        <v>146</v>
      </c>
      <c r="E153" s="175" t="s">
        <v>1</v>
      </c>
      <c r="F153" s="175" t="s">
        <v>210</v>
      </c>
      <c r="G153" s="174"/>
      <c r="H153" s="176">
        <v>16.992999999999999</v>
      </c>
      <c r="I153" s="177"/>
      <c r="J153" s="174"/>
      <c r="K153" s="174"/>
      <c r="L153" s="178"/>
      <c r="M153" s="179"/>
      <c r="N153" s="180"/>
      <c r="O153" s="180"/>
      <c r="P153" s="180"/>
      <c r="Q153" s="180"/>
      <c r="R153" s="180"/>
      <c r="S153" s="283"/>
      <c r="T153" s="180"/>
      <c r="U153" s="287"/>
      <c r="V153" s="181"/>
      <c r="AV153" s="182" t="s">
        <v>146</v>
      </c>
      <c r="AW153" s="182" t="s">
        <v>79</v>
      </c>
      <c r="AX153" s="11" t="s">
        <v>79</v>
      </c>
      <c r="AY153" s="11" t="s">
        <v>28</v>
      </c>
      <c r="AZ153" s="11" t="s">
        <v>66</v>
      </c>
      <c r="BA153" s="182" t="s">
        <v>137</v>
      </c>
    </row>
    <row r="154" spans="1:67" s="266" customFormat="1" ht="16.5" customHeight="1" x14ac:dyDescent="0.2">
      <c r="A154" s="200"/>
      <c r="B154" s="28"/>
      <c r="C154" s="196" t="s">
        <v>211</v>
      </c>
      <c r="D154" s="154" t="s">
        <v>139</v>
      </c>
      <c r="E154" s="318" t="s">
        <v>212</v>
      </c>
      <c r="F154" s="319" t="s">
        <v>213</v>
      </c>
      <c r="G154" s="154" t="s">
        <v>142</v>
      </c>
      <c r="H154" s="155">
        <v>5.6479999999999997</v>
      </c>
      <c r="I154" s="156">
        <v>421</v>
      </c>
      <c r="J154" s="157">
        <f>ROUND(I154*H154,2)</f>
        <v>2377.81</v>
      </c>
      <c r="K154" s="319" t="s">
        <v>143</v>
      </c>
      <c r="L154" s="32"/>
      <c r="M154" s="158" t="s">
        <v>1</v>
      </c>
      <c r="N154" s="159" t="s">
        <v>38</v>
      </c>
      <c r="O154" s="53"/>
      <c r="P154" s="160">
        <f>O154*H154</f>
        <v>0</v>
      </c>
      <c r="Q154" s="160">
        <v>0</v>
      </c>
      <c r="R154" s="160">
        <f>Q154*H154</f>
        <v>0</v>
      </c>
      <c r="S154" s="283"/>
      <c r="T154" s="160">
        <v>0</v>
      </c>
      <c r="U154" s="287"/>
      <c r="V154" s="161">
        <f>T154*H154</f>
        <v>0</v>
      </c>
      <c r="AT154" s="268" t="s">
        <v>144</v>
      </c>
      <c r="AV154" s="268" t="s">
        <v>139</v>
      </c>
      <c r="AW154" s="268" t="s">
        <v>79</v>
      </c>
      <c r="BA154" s="268" t="s">
        <v>137</v>
      </c>
      <c r="BG154" s="162">
        <f>IF(N154="základní",J154,0)</f>
        <v>0</v>
      </c>
      <c r="BH154" s="162">
        <f>IF(N154="snížená",J154,0)</f>
        <v>2377.81</v>
      </c>
      <c r="BI154" s="162">
        <f>IF(N154="zákl. přenesená",J154,0)</f>
        <v>0</v>
      </c>
      <c r="BJ154" s="162">
        <f>IF(N154="sníž. přenesená",J154,0)</f>
        <v>0</v>
      </c>
      <c r="BK154" s="162">
        <f>IF(N154="nulová",J154,0)</f>
        <v>0</v>
      </c>
      <c r="BL154" s="268" t="s">
        <v>79</v>
      </c>
      <c r="BM154" s="162">
        <f>ROUND(I154*H154,2)</f>
        <v>2377.81</v>
      </c>
      <c r="BN154" s="268" t="s">
        <v>144</v>
      </c>
      <c r="BO154" s="268" t="s">
        <v>214</v>
      </c>
    </row>
    <row r="155" spans="1:67" s="11" customFormat="1" x14ac:dyDescent="0.2">
      <c r="A155" s="241"/>
      <c r="B155" s="173"/>
      <c r="C155" s="198"/>
      <c r="D155" s="165" t="s">
        <v>146</v>
      </c>
      <c r="E155" s="175" t="s">
        <v>1</v>
      </c>
      <c r="F155" s="175" t="s">
        <v>215</v>
      </c>
      <c r="G155" s="174"/>
      <c r="H155" s="176">
        <v>5.6479999999999997</v>
      </c>
      <c r="I155" s="177"/>
      <c r="J155" s="174"/>
      <c r="K155" s="174"/>
      <c r="L155" s="178"/>
      <c r="M155" s="179"/>
      <c r="N155" s="180"/>
      <c r="O155" s="180"/>
      <c r="P155" s="180"/>
      <c r="Q155" s="180"/>
      <c r="R155" s="180"/>
      <c r="S155" s="283"/>
      <c r="T155" s="180"/>
      <c r="U155" s="287"/>
      <c r="V155" s="181"/>
      <c r="AV155" s="182" t="s">
        <v>146</v>
      </c>
      <c r="AW155" s="182" t="s">
        <v>79</v>
      </c>
      <c r="AX155" s="11" t="s">
        <v>79</v>
      </c>
      <c r="AY155" s="11" t="s">
        <v>28</v>
      </c>
      <c r="AZ155" s="11" t="s">
        <v>66</v>
      </c>
      <c r="BA155" s="182" t="s">
        <v>137</v>
      </c>
    </row>
    <row r="156" spans="1:67" s="266" customFormat="1" ht="16.5" customHeight="1" x14ac:dyDescent="0.2">
      <c r="A156" s="200"/>
      <c r="B156" s="28"/>
      <c r="C156" s="214" t="s">
        <v>216</v>
      </c>
      <c r="D156" s="183" t="s">
        <v>217</v>
      </c>
      <c r="E156" s="320" t="s">
        <v>218</v>
      </c>
      <c r="F156" s="321" t="s">
        <v>219</v>
      </c>
      <c r="G156" s="183" t="s">
        <v>208</v>
      </c>
      <c r="H156" s="184">
        <v>11.295999999999999</v>
      </c>
      <c r="I156" s="185">
        <v>290</v>
      </c>
      <c r="J156" s="186">
        <f>ROUND(I156*H156,2)</f>
        <v>3275.84</v>
      </c>
      <c r="K156" s="321" t="s">
        <v>143</v>
      </c>
      <c r="L156" s="187"/>
      <c r="M156" s="188" t="s">
        <v>1</v>
      </c>
      <c r="N156" s="189" t="s">
        <v>38</v>
      </c>
      <c r="O156" s="53"/>
      <c r="P156" s="160">
        <f>O156*H156</f>
        <v>0</v>
      </c>
      <c r="Q156" s="160">
        <v>1</v>
      </c>
      <c r="R156" s="160">
        <f>Q156*H156</f>
        <v>11.295999999999999</v>
      </c>
      <c r="S156" s="283"/>
      <c r="T156" s="160">
        <v>0</v>
      </c>
      <c r="U156" s="287"/>
      <c r="V156" s="161">
        <f>T156*H156</f>
        <v>0</v>
      </c>
      <c r="AT156" s="268" t="s">
        <v>176</v>
      </c>
      <c r="AV156" s="268" t="s">
        <v>217</v>
      </c>
      <c r="AW156" s="268" t="s">
        <v>79</v>
      </c>
      <c r="BA156" s="268" t="s">
        <v>137</v>
      </c>
      <c r="BG156" s="162">
        <f>IF(N156="základní",J156,0)</f>
        <v>0</v>
      </c>
      <c r="BH156" s="162">
        <f>IF(N156="snížená",J156,0)</f>
        <v>3275.84</v>
      </c>
      <c r="BI156" s="162">
        <f>IF(N156="zákl. přenesená",J156,0)</f>
        <v>0</v>
      </c>
      <c r="BJ156" s="162">
        <f>IF(N156="sníž. přenesená",J156,0)</f>
        <v>0</v>
      </c>
      <c r="BK156" s="162">
        <f>IF(N156="nulová",J156,0)</f>
        <v>0</v>
      </c>
      <c r="BL156" s="268" t="s">
        <v>79</v>
      </c>
      <c r="BM156" s="162">
        <f>ROUND(I156*H156,2)</f>
        <v>3275.84</v>
      </c>
      <c r="BN156" s="268" t="s">
        <v>144</v>
      </c>
      <c r="BO156" s="268" t="s">
        <v>220</v>
      </c>
    </row>
    <row r="157" spans="1:67" s="11" customFormat="1" x14ac:dyDescent="0.2">
      <c r="A157" s="241"/>
      <c r="B157" s="173"/>
      <c r="C157" s="198"/>
      <c r="D157" s="165" t="s">
        <v>146</v>
      </c>
      <c r="E157" s="175" t="s">
        <v>1</v>
      </c>
      <c r="F157" s="175" t="s">
        <v>221</v>
      </c>
      <c r="G157" s="174"/>
      <c r="H157" s="176">
        <v>11.295999999999999</v>
      </c>
      <c r="I157" s="177"/>
      <c r="J157" s="174"/>
      <c r="K157" s="174"/>
      <c r="L157" s="178"/>
      <c r="M157" s="179"/>
      <c r="N157" s="180"/>
      <c r="O157" s="180"/>
      <c r="P157" s="180"/>
      <c r="Q157" s="180"/>
      <c r="R157" s="180"/>
      <c r="S157" s="290"/>
      <c r="T157" s="180"/>
      <c r="U157" s="291"/>
      <c r="V157" s="181"/>
      <c r="AV157" s="182" t="s">
        <v>146</v>
      </c>
      <c r="AW157" s="182" t="s">
        <v>79</v>
      </c>
      <c r="AX157" s="11" t="s">
        <v>79</v>
      </c>
      <c r="AY157" s="11" t="s">
        <v>28</v>
      </c>
      <c r="AZ157" s="11" t="s">
        <v>66</v>
      </c>
      <c r="BA157" s="182" t="s">
        <v>137</v>
      </c>
    </row>
    <row r="158" spans="1:67" s="9" customFormat="1" ht="22.9" customHeight="1" x14ac:dyDescent="0.2">
      <c r="A158" s="239"/>
      <c r="B158" s="138"/>
      <c r="C158" s="213"/>
      <c r="D158" s="140" t="s">
        <v>65</v>
      </c>
      <c r="E158" s="152" t="s">
        <v>79</v>
      </c>
      <c r="F158" s="152" t="s">
        <v>222</v>
      </c>
      <c r="G158" s="139"/>
      <c r="H158" s="139"/>
      <c r="I158" s="142"/>
      <c r="J158" s="153">
        <f>BM158</f>
        <v>3807.27</v>
      </c>
      <c r="K158" s="139"/>
      <c r="L158" s="144"/>
      <c r="M158" s="145"/>
      <c r="N158" s="146"/>
      <c r="O158" s="146"/>
      <c r="P158" s="147">
        <f>SUM(P159:P161)</f>
        <v>0</v>
      </c>
      <c r="Q158" s="146"/>
      <c r="R158" s="147">
        <f>SUM(R159:R161)</f>
        <v>3.5943496199999996</v>
      </c>
      <c r="S158" s="270">
        <f>SUM(S159:S161)</f>
        <v>0</v>
      </c>
      <c r="T158" s="146"/>
      <c r="U158" s="272">
        <f>SUM(U159:U161)</f>
        <v>0</v>
      </c>
      <c r="V158" s="148">
        <f>SUM(V159:V161)</f>
        <v>0</v>
      </c>
      <c r="AT158" s="149" t="s">
        <v>73</v>
      </c>
      <c r="AV158" s="150" t="s">
        <v>65</v>
      </c>
      <c r="AW158" s="150" t="s">
        <v>73</v>
      </c>
      <c r="BA158" s="149" t="s">
        <v>137</v>
      </c>
      <c r="BM158" s="151">
        <f>SUM(BM159:BM161)</f>
        <v>3807.27</v>
      </c>
    </row>
    <row r="159" spans="1:67" s="266" customFormat="1" ht="16.5" customHeight="1" x14ac:dyDescent="0.2">
      <c r="A159" s="200"/>
      <c r="B159" s="28"/>
      <c r="C159" s="196" t="s">
        <v>223</v>
      </c>
      <c r="D159" s="154" t="s">
        <v>139</v>
      </c>
      <c r="E159" s="318" t="s">
        <v>224</v>
      </c>
      <c r="F159" s="319" t="s">
        <v>225</v>
      </c>
      <c r="G159" s="154" t="s">
        <v>142</v>
      </c>
      <c r="H159" s="155">
        <v>1.593</v>
      </c>
      <c r="I159" s="156">
        <v>2390</v>
      </c>
      <c r="J159" s="157">
        <f>ROUND(I159*H159,2)</f>
        <v>3807.27</v>
      </c>
      <c r="K159" s="319" t="s">
        <v>143</v>
      </c>
      <c r="L159" s="32"/>
      <c r="M159" s="158" t="s">
        <v>1</v>
      </c>
      <c r="N159" s="159" t="s">
        <v>38</v>
      </c>
      <c r="O159" s="53"/>
      <c r="P159" s="160">
        <f>O159*H159</f>
        <v>0</v>
      </c>
      <c r="Q159" s="160">
        <v>2.2563399999999998</v>
      </c>
      <c r="R159" s="160">
        <f>Q159*H159</f>
        <v>3.5943496199999996</v>
      </c>
      <c r="S159" s="283"/>
      <c r="T159" s="160">
        <v>0</v>
      </c>
      <c r="U159" s="287"/>
      <c r="V159" s="161">
        <f>T159*H159</f>
        <v>0</v>
      </c>
      <c r="AT159" s="268" t="s">
        <v>144</v>
      </c>
      <c r="AV159" s="268" t="s">
        <v>139</v>
      </c>
      <c r="AW159" s="268" t="s">
        <v>79</v>
      </c>
      <c r="BA159" s="268" t="s">
        <v>137</v>
      </c>
      <c r="BG159" s="162">
        <f>IF(N159="základní",J159,0)</f>
        <v>0</v>
      </c>
      <c r="BH159" s="162">
        <f>IF(N159="snížená",J159,0)</f>
        <v>3807.27</v>
      </c>
      <c r="BI159" s="162">
        <f>IF(N159="zákl. přenesená",J159,0)</f>
        <v>0</v>
      </c>
      <c r="BJ159" s="162">
        <f>IF(N159="sníž. přenesená",J159,0)</f>
        <v>0</v>
      </c>
      <c r="BK159" s="162">
        <f>IF(N159="nulová",J159,0)</f>
        <v>0</v>
      </c>
      <c r="BL159" s="268" t="s">
        <v>79</v>
      </c>
      <c r="BM159" s="162">
        <f>ROUND(I159*H159,2)</f>
        <v>3807.27</v>
      </c>
      <c r="BN159" s="268" t="s">
        <v>144</v>
      </c>
      <c r="BO159" s="268" t="s">
        <v>226</v>
      </c>
    </row>
    <row r="160" spans="1:67" s="10" customFormat="1" x14ac:dyDescent="0.2">
      <c r="A160" s="240"/>
      <c r="B160" s="163"/>
      <c r="C160" s="197"/>
      <c r="D160" s="165" t="s">
        <v>146</v>
      </c>
      <c r="E160" s="166" t="s">
        <v>1</v>
      </c>
      <c r="F160" s="166" t="s">
        <v>227</v>
      </c>
      <c r="G160" s="164"/>
      <c r="H160" s="166" t="s">
        <v>1</v>
      </c>
      <c r="I160" s="167"/>
      <c r="J160" s="164"/>
      <c r="K160" s="164"/>
      <c r="L160" s="168"/>
      <c r="M160" s="169"/>
      <c r="N160" s="170"/>
      <c r="O160" s="170"/>
      <c r="P160" s="170"/>
      <c r="Q160" s="170"/>
      <c r="R160" s="170"/>
      <c r="S160" s="288"/>
      <c r="T160" s="170"/>
      <c r="U160" s="289"/>
      <c r="V160" s="171"/>
      <c r="AV160" s="172" t="s">
        <v>146</v>
      </c>
      <c r="AW160" s="172" t="s">
        <v>79</v>
      </c>
      <c r="AX160" s="10" t="s">
        <v>73</v>
      </c>
      <c r="AY160" s="10" t="s">
        <v>28</v>
      </c>
      <c r="AZ160" s="10" t="s">
        <v>66</v>
      </c>
      <c r="BA160" s="172" t="s">
        <v>137</v>
      </c>
    </row>
    <row r="161" spans="1:67" s="11" customFormat="1" x14ac:dyDescent="0.2">
      <c r="A161" s="241"/>
      <c r="B161" s="173"/>
      <c r="C161" s="198"/>
      <c r="D161" s="165" t="s">
        <v>146</v>
      </c>
      <c r="E161" s="175" t="s">
        <v>1</v>
      </c>
      <c r="F161" s="175" t="s">
        <v>228</v>
      </c>
      <c r="G161" s="174"/>
      <c r="H161" s="176">
        <v>1.593</v>
      </c>
      <c r="I161" s="177"/>
      <c r="J161" s="174"/>
      <c r="K161" s="174"/>
      <c r="L161" s="178"/>
      <c r="M161" s="179"/>
      <c r="N161" s="180"/>
      <c r="O161" s="180"/>
      <c r="P161" s="180"/>
      <c r="Q161" s="180"/>
      <c r="R161" s="180"/>
      <c r="S161" s="290"/>
      <c r="T161" s="180"/>
      <c r="U161" s="291"/>
      <c r="V161" s="181"/>
      <c r="AV161" s="182" t="s">
        <v>146</v>
      </c>
      <c r="AW161" s="182" t="s">
        <v>79</v>
      </c>
      <c r="AX161" s="11" t="s">
        <v>79</v>
      </c>
      <c r="AY161" s="11" t="s">
        <v>28</v>
      </c>
      <c r="AZ161" s="11" t="s">
        <v>66</v>
      </c>
      <c r="BA161" s="182" t="s">
        <v>137</v>
      </c>
    </row>
    <row r="162" spans="1:67" s="9" customFormat="1" ht="22.9" customHeight="1" x14ac:dyDescent="0.2">
      <c r="A162" s="239"/>
      <c r="B162" s="138"/>
      <c r="C162" s="213"/>
      <c r="D162" s="140" t="s">
        <v>65</v>
      </c>
      <c r="E162" s="152" t="s">
        <v>153</v>
      </c>
      <c r="F162" s="152" t="s">
        <v>229</v>
      </c>
      <c r="G162" s="139"/>
      <c r="H162" s="139"/>
      <c r="I162" s="142"/>
      <c r="J162" s="153">
        <f>BM162</f>
        <v>389158.66</v>
      </c>
      <c r="K162" s="139"/>
      <c r="L162" s="144"/>
      <c r="M162" s="145"/>
      <c r="N162" s="146"/>
      <c r="O162" s="146"/>
      <c r="P162" s="147">
        <f>SUM(P163:P231)</f>
        <v>0</v>
      </c>
      <c r="Q162" s="146"/>
      <c r="R162" s="147">
        <f>SUM(R163:R232)</f>
        <v>53.104788900000017</v>
      </c>
      <c r="S162" s="270">
        <f>SUM(S163:S232)</f>
        <v>-2.252256</v>
      </c>
      <c r="T162" s="146"/>
      <c r="U162" s="272">
        <f>SUM(U163:U232)</f>
        <v>0</v>
      </c>
      <c r="V162" s="148">
        <f>SUM(V163:V232)</f>
        <v>4.3875000000000002</v>
      </c>
      <c r="AT162" s="149" t="s">
        <v>73</v>
      </c>
      <c r="AV162" s="150" t="s">
        <v>65</v>
      </c>
      <c r="AW162" s="150" t="s">
        <v>73</v>
      </c>
      <c r="BA162" s="149" t="s">
        <v>137</v>
      </c>
      <c r="BM162" s="151">
        <f>SUM(BM163:BM232)</f>
        <v>389158.66</v>
      </c>
    </row>
    <row r="163" spans="1:67" s="266" customFormat="1" ht="16.5" customHeight="1" x14ac:dyDescent="0.2">
      <c r="A163" s="200"/>
      <c r="B163" s="28"/>
      <c r="C163" s="196" t="s">
        <v>230</v>
      </c>
      <c r="D163" s="154" t="s">
        <v>139</v>
      </c>
      <c r="E163" s="318" t="s">
        <v>231</v>
      </c>
      <c r="F163" s="319" t="s">
        <v>232</v>
      </c>
      <c r="G163" s="154" t="s">
        <v>142</v>
      </c>
      <c r="H163" s="155">
        <v>0.17599999999999999</v>
      </c>
      <c r="I163" s="156">
        <v>4335</v>
      </c>
      <c r="J163" s="157">
        <f>ROUND(I163*H163,2)</f>
        <v>762.96</v>
      </c>
      <c r="K163" s="319" t="s">
        <v>143</v>
      </c>
      <c r="L163" s="32"/>
      <c r="M163" s="158" t="s">
        <v>1</v>
      </c>
      <c r="N163" s="159" t="s">
        <v>38</v>
      </c>
      <c r="O163" s="53"/>
      <c r="P163" s="160">
        <f>O163*H163</f>
        <v>0</v>
      </c>
      <c r="Q163" s="160">
        <v>1.8774999999999999</v>
      </c>
      <c r="R163" s="160">
        <f>Q163*H163</f>
        <v>0.33043999999999996</v>
      </c>
      <c r="S163" s="283"/>
      <c r="T163" s="160">
        <v>0</v>
      </c>
      <c r="U163" s="287"/>
      <c r="V163" s="161">
        <f>T163*H163</f>
        <v>0</v>
      </c>
      <c r="AT163" s="268" t="s">
        <v>144</v>
      </c>
      <c r="AV163" s="268" t="s">
        <v>139</v>
      </c>
      <c r="AW163" s="268" t="s">
        <v>79</v>
      </c>
      <c r="BA163" s="268" t="s">
        <v>137</v>
      </c>
      <c r="BG163" s="162">
        <f>IF(N163="základní",J163,0)</f>
        <v>0</v>
      </c>
      <c r="BH163" s="162">
        <f>IF(N163="snížená",J163,0)</f>
        <v>762.96</v>
      </c>
      <c r="BI163" s="162">
        <f>IF(N163="zákl. přenesená",J163,0)</f>
        <v>0</v>
      </c>
      <c r="BJ163" s="162">
        <f>IF(N163="sníž. přenesená",J163,0)</f>
        <v>0</v>
      </c>
      <c r="BK163" s="162">
        <f>IF(N163="nulová",J163,0)</f>
        <v>0</v>
      </c>
      <c r="BL163" s="268" t="s">
        <v>79</v>
      </c>
      <c r="BM163" s="162">
        <f>ROUND(I163*H163,2)</f>
        <v>762.96</v>
      </c>
      <c r="BN163" s="268" t="s">
        <v>144</v>
      </c>
      <c r="BO163" s="268" t="s">
        <v>233</v>
      </c>
    </row>
    <row r="164" spans="1:67" s="10" customFormat="1" x14ac:dyDescent="0.2">
      <c r="A164" s="240"/>
      <c r="B164" s="163"/>
      <c r="C164" s="197"/>
      <c r="D164" s="165" t="s">
        <v>146</v>
      </c>
      <c r="E164" s="166" t="s">
        <v>1</v>
      </c>
      <c r="F164" s="166" t="s">
        <v>227</v>
      </c>
      <c r="G164" s="164"/>
      <c r="H164" s="166" t="s">
        <v>1</v>
      </c>
      <c r="I164" s="167"/>
      <c r="J164" s="164"/>
      <c r="K164" s="164"/>
      <c r="L164" s="168"/>
      <c r="M164" s="169"/>
      <c r="N164" s="170"/>
      <c r="O164" s="170"/>
      <c r="P164" s="170"/>
      <c r="Q164" s="170"/>
      <c r="R164" s="170"/>
      <c r="S164" s="283"/>
      <c r="T164" s="170"/>
      <c r="U164" s="287"/>
      <c r="V164" s="171"/>
      <c r="AV164" s="172" t="s">
        <v>146</v>
      </c>
      <c r="AW164" s="172" t="s">
        <v>79</v>
      </c>
      <c r="AX164" s="10" t="s">
        <v>73</v>
      </c>
      <c r="AY164" s="10" t="s">
        <v>28</v>
      </c>
      <c r="AZ164" s="10" t="s">
        <v>66</v>
      </c>
      <c r="BA164" s="172" t="s">
        <v>137</v>
      </c>
    </row>
    <row r="165" spans="1:67" s="11" customFormat="1" x14ac:dyDescent="0.2">
      <c r="A165" s="241"/>
      <c r="B165" s="173"/>
      <c r="C165" s="198"/>
      <c r="D165" s="165" t="s">
        <v>146</v>
      </c>
      <c r="E165" s="175" t="s">
        <v>1</v>
      </c>
      <c r="F165" s="175" t="s">
        <v>234</v>
      </c>
      <c r="G165" s="174"/>
      <c r="H165" s="176">
        <v>0.17599999999999999</v>
      </c>
      <c r="I165" s="177"/>
      <c r="J165" s="174"/>
      <c r="K165" s="174"/>
      <c r="L165" s="178"/>
      <c r="M165" s="179"/>
      <c r="N165" s="180"/>
      <c r="O165" s="180"/>
      <c r="P165" s="180"/>
      <c r="Q165" s="180"/>
      <c r="R165" s="180"/>
      <c r="S165" s="283"/>
      <c r="T165" s="180"/>
      <c r="U165" s="287"/>
      <c r="V165" s="181"/>
      <c r="AV165" s="182" t="s">
        <v>146</v>
      </c>
      <c r="AW165" s="182" t="s">
        <v>79</v>
      </c>
      <c r="AX165" s="11" t="s">
        <v>79</v>
      </c>
      <c r="AY165" s="11" t="s">
        <v>28</v>
      </c>
      <c r="AZ165" s="11" t="s">
        <v>66</v>
      </c>
      <c r="BA165" s="182" t="s">
        <v>137</v>
      </c>
    </row>
    <row r="166" spans="1:67" s="266" customFormat="1" ht="16.5" customHeight="1" x14ac:dyDescent="0.2">
      <c r="A166" s="200"/>
      <c r="B166" s="28"/>
      <c r="C166" s="196" t="s">
        <v>7</v>
      </c>
      <c r="D166" s="154" t="s">
        <v>139</v>
      </c>
      <c r="E166" s="318" t="s">
        <v>235</v>
      </c>
      <c r="F166" s="319" t="s">
        <v>236</v>
      </c>
      <c r="G166" s="154" t="s">
        <v>142</v>
      </c>
      <c r="H166" s="155">
        <v>8.125</v>
      </c>
      <c r="I166" s="156">
        <v>4335</v>
      </c>
      <c r="J166" s="157">
        <f>ROUND(I166*H166,2)</f>
        <v>35221.879999999997</v>
      </c>
      <c r="K166" s="319" t="s">
        <v>143</v>
      </c>
      <c r="L166" s="32"/>
      <c r="M166" s="158" t="s">
        <v>1</v>
      </c>
      <c r="N166" s="159" t="s">
        <v>38</v>
      </c>
      <c r="O166" s="53"/>
      <c r="P166" s="160">
        <f>O166*H166</f>
        <v>0</v>
      </c>
      <c r="Q166" s="160">
        <v>1.3271500000000001</v>
      </c>
      <c r="R166" s="160">
        <f>Q166*H166</f>
        <v>10.783093750000001</v>
      </c>
      <c r="S166" s="283"/>
      <c r="T166" s="160">
        <v>0</v>
      </c>
      <c r="U166" s="287"/>
      <c r="V166" s="161">
        <f>T166*H166</f>
        <v>0</v>
      </c>
      <c r="AT166" s="268" t="s">
        <v>144</v>
      </c>
      <c r="AV166" s="268" t="s">
        <v>139</v>
      </c>
      <c r="AW166" s="268" t="s">
        <v>79</v>
      </c>
      <c r="BA166" s="268" t="s">
        <v>137</v>
      </c>
      <c r="BG166" s="162">
        <f>IF(N166="základní",J166,0)</f>
        <v>0</v>
      </c>
      <c r="BH166" s="162">
        <f>IF(N166="snížená",J166,0)</f>
        <v>35221.879999999997</v>
      </c>
      <c r="BI166" s="162">
        <f>IF(N166="zákl. přenesená",J166,0)</f>
        <v>0</v>
      </c>
      <c r="BJ166" s="162">
        <f>IF(N166="sníž. přenesená",J166,0)</f>
        <v>0</v>
      </c>
      <c r="BK166" s="162">
        <f>IF(N166="nulová",J166,0)</f>
        <v>0</v>
      </c>
      <c r="BL166" s="268" t="s">
        <v>79</v>
      </c>
      <c r="BM166" s="162">
        <f>ROUND(I166*H166,2)</f>
        <v>35221.879999999997</v>
      </c>
      <c r="BN166" s="268" t="s">
        <v>144</v>
      </c>
      <c r="BO166" s="268" t="s">
        <v>237</v>
      </c>
    </row>
    <row r="167" spans="1:67" s="10" customFormat="1" x14ac:dyDescent="0.2">
      <c r="A167" s="240"/>
      <c r="B167" s="163"/>
      <c r="C167" s="197"/>
      <c r="D167" s="165" t="s">
        <v>146</v>
      </c>
      <c r="E167" s="166" t="s">
        <v>1</v>
      </c>
      <c r="F167" s="166" t="s">
        <v>227</v>
      </c>
      <c r="G167" s="164"/>
      <c r="H167" s="166" t="s">
        <v>1</v>
      </c>
      <c r="I167" s="167"/>
      <c r="J167" s="164"/>
      <c r="K167" s="164"/>
      <c r="L167" s="168"/>
      <c r="M167" s="169"/>
      <c r="N167" s="170"/>
      <c r="O167" s="170"/>
      <c r="P167" s="170"/>
      <c r="Q167" s="170"/>
      <c r="R167" s="170"/>
      <c r="S167" s="283"/>
      <c r="T167" s="170"/>
      <c r="U167" s="287"/>
      <c r="V167" s="171"/>
      <c r="AV167" s="172" t="s">
        <v>146</v>
      </c>
      <c r="AW167" s="172" t="s">
        <v>79</v>
      </c>
      <c r="AX167" s="10" t="s">
        <v>73</v>
      </c>
      <c r="AY167" s="10" t="s">
        <v>28</v>
      </c>
      <c r="AZ167" s="10" t="s">
        <v>66</v>
      </c>
      <c r="BA167" s="172" t="s">
        <v>137</v>
      </c>
    </row>
    <row r="168" spans="1:67" s="11" customFormat="1" x14ac:dyDescent="0.2">
      <c r="A168" s="241"/>
      <c r="B168" s="173"/>
      <c r="C168" s="198"/>
      <c r="D168" s="165" t="s">
        <v>146</v>
      </c>
      <c r="E168" s="175" t="s">
        <v>1</v>
      </c>
      <c r="F168" s="175" t="s">
        <v>238</v>
      </c>
      <c r="G168" s="174"/>
      <c r="H168" s="176">
        <v>8.125</v>
      </c>
      <c r="I168" s="177"/>
      <c r="J168" s="174"/>
      <c r="K168" s="174"/>
      <c r="L168" s="178"/>
      <c r="M168" s="179"/>
      <c r="N168" s="180"/>
      <c r="O168" s="180"/>
      <c r="P168" s="180"/>
      <c r="Q168" s="180"/>
      <c r="R168" s="180"/>
      <c r="S168" s="283"/>
      <c r="T168" s="180"/>
      <c r="U168" s="287"/>
      <c r="V168" s="181"/>
      <c r="AV168" s="182" t="s">
        <v>146</v>
      </c>
      <c r="AW168" s="182" t="s">
        <v>79</v>
      </c>
      <c r="AX168" s="11" t="s">
        <v>79</v>
      </c>
      <c r="AY168" s="11" t="s">
        <v>28</v>
      </c>
      <c r="AZ168" s="11" t="s">
        <v>66</v>
      </c>
      <c r="BA168" s="182" t="s">
        <v>137</v>
      </c>
    </row>
    <row r="169" spans="1:67" s="266" customFormat="1" ht="16.5" customHeight="1" x14ac:dyDescent="0.2">
      <c r="A169" s="200"/>
      <c r="B169" s="28"/>
      <c r="C169" s="196" t="s">
        <v>239</v>
      </c>
      <c r="D169" s="154" t="s">
        <v>139</v>
      </c>
      <c r="E169" s="318" t="s">
        <v>240</v>
      </c>
      <c r="F169" s="319" t="s">
        <v>241</v>
      </c>
      <c r="G169" s="154" t="s">
        <v>242</v>
      </c>
      <c r="H169" s="155">
        <v>4.3129999999999997</v>
      </c>
      <c r="I169" s="156">
        <v>1524</v>
      </c>
      <c r="J169" s="157">
        <f>ROUND(I169*H169,2)</f>
        <v>6573.01</v>
      </c>
      <c r="K169" s="319" t="s">
        <v>143</v>
      </c>
      <c r="L169" s="32"/>
      <c r="M169" s="158" t="s">
        <v>1</v>
      </c>
      <c r="N169" s="159" t="s">
        <v>38</v>
      </c>
      <c r="O169" s="53"/>
      <c r="P169" s="160">
        <f>O169*H169</f>
        <v>0</v>
      </c>
      <c r="Q169" s="160">
        <v>0.45432</v>
      </c>
      <c r="R169" s="160">
        <f>Q169*H169</f>
        <v>1.9594821599999999</v>
      </c>
      <c r="S169" s="283"/>
      <c r="T169" s="160">
        <v>0</v>
      </c>
      <c r="U169" s="287"/>
      <c r="V169" s="161">
        <f>T169*H169</f>
        <v>0</v>
      </c>
      <c r="AT169" s="268" t="s">
        <v>144</v>
      </c>
      <c r="AV169" s="268" t="s">
        <v>139</v>
      </c>
      <c r="AW169" s="268" t="s">
        <v>79</v>
      </c>
      <c r="BA169" s="268" t="s">
        <v>137</v>
      </c>
      <c r="BG169" s="162">
        <f>IF(N169="základní",J169,0)</f>
        <v>0</v>
      </c>
      <c r="BH169" s="162">
        <f>IF(N169="snížená",J169,0)</f>
        <v>6573.01</v>
      </c>
      <c r="BI169" s="162">
        <f>IF(N169="zákl. přenesená",J169,0)</f>
        <v>0</v>
      </c>
      <c r="BJ169" s="162">
        <f>IF(N169="sníž. přenesená",J169,0)</f>
        <v>0</v>
      </c>
      <c r="BK169" s="162">
        <f>IF(N169="nulová",J169,0)</f>
        <v>0</v>
      </c>
      <c r="BL169" s="268" t="s">
        <v>79</v>
      </c>
      <c r="BM169" s="162">
        <f>ROUND(I169*H169,2)</f>
        <v>6573.01</v>
      </c>
      <c r="BN169" s="268" t="s">
        <v>144</v>
      </c>
      <c r="BO169" s="268" t="s">
        <v>243</v>
      </c>
    </row>
    <row r="170" spans="1:67" s="10" customFormat="1" x14ac:dyDescent="0.2">
      <c r="A170" s="240"/>
      <c r="B170" s="163"/>
      <c r="C170" s="197"/>
      <c r="D170" s="165" t="s">
        <v>146</v>
      </c>
      <c r="E170" s="166" t="s">
        <v>1</v>
      </c>
      <c r="F170" s="166" t="s">
        <v>227</v>
      </c>
      <c r="G170" s="164"/>
      <c r="H170" s="166" t="s">
        <v>1</v>
      </c>
      <c r="I170" s="167"/>
      <c r="J170" s="164"/>
      <c r="K170" s="164"/>
      <c r="L170" s="168"/>
      <c r="M170" s="169"/>
      <c r="N170" s="170"/>
      <c r="O170" s="170"/>
      <c r="P170" s="170"/>
      <c r="Q170" s="170"/>
      <c r="R170" s="170"/>
      <c r="S170" s="283"/>
      <c r="T170" s="170"/>
      <c r="U170" s="287"/>
      <c r="V170" s="171"/>
      <c r="AV170" s="172" t="s">
        <v>146</v>
      </c>
      <c r="AW170" s="172" t="s">
        <v>79</v>
      </c>
      <c r="AX170" s="10" t="s">
        <v>73</v>
      </c>
      <c r="AY170" s="10" t="s">
        <v>28</v>
      </c>
      <c r="AZ170" s="10" t="s">
        <v>66</v>
      </c>
      <c r="BA170" s="172" t="s">
        <v>137</v>
      </c>
    </row>
    <row r="171" spans="1:67" s="11" customFormat="1" x14ac:dyDescent="0.2">
      <c r="A171" s="241"/>
      <c r="B171" s="173"/>
      <c r="C171" s="198"/>
      <c r="D171" s="165" t="s">
        <v>146</v>
      </c>
      <c r="E171" s="175" t="s">
        <v>1</v>
      </c>
      <c r="F171" s="175" t="s">
        <v>244</v>
      </c>
      <c r="G171" s="174"/>
      <c r="H171" s="176">
        <v>4.3129999999999997</v>
      </c>
      <c r="I171" s="177"/>
      <c r="J171" s="174"/>
      <c r="K171" s="174"/>
      <c r="L171" s="178"/>
      <c r="M171" s="179"/>
      <c r="N171" s="180"/>
      <c r="O171" s="180"/>
      <c r="P171" s="180"/>
      <c r="Q171" s="180"/>
      <c r="R171" s="180"/>
      <c r="S171" s="283"/>
      <c r="T171" s="180"/>
      <c r="U171" s="287"/>
      <c r="V171" s="181"/>
      <c r="AV171" s="182" t="s">
        <v>146</v>
      </c>
      <c r="AW171" s="182" t="s">
        <v>79</v>
      </c>
      <c r="AX171" s="11" t="s">
        <v>79</v>
      </c>
      <c r="AY171" s="11" t="s">
        <v>28</v>
      </c>
      <c r="AZ171" s="11" t="s">
        <v>66</v>
      </c>
      <c r="BA171" s="182" t="s">
        <v>137</v>
      </c>
    </row>
    <row r="172" spans="1:67" s="266" customFormat="1" ht="16.5" customHeight="1" x14ac:dyDescent="0.2">
      <c r="A172" s="200"/>
      <c r="B172" s="28"/>
      <c r="C172" s="196" t="s">
        <v>245</v>
      </c>
      <c r="D172" s="154" t="s">
        <v>139</v>
      </c>
      <c r="E172" s="318" t="s">
        <v>246</v>
      </c>
      <c r="F172" s="319" t="s">
        <v>247</v>
      </c>
      <c r="G172" s="154" t="s">
        <v>142</v>
      </c>
      <c r="H172" s="155">
        <v>0.27</v>
      </c>
      <c r="I172" s="156">
        <v>5325</v>
      </c>
      <c r="J172" s="157">
        <f>ROUND(I172*H172,2)</f>
        <v>1437.75</v>
      </c>
      <c r="K172" s="319" t="s">
        <v>143</v>
      </c>
      <c r="L172" s="32"/>
      <c r="M172" s="158" t="s">
        <v>1</v>
      </c>
      <c r="N172" s="159" t="s">
        <v>38</v>
      </c>
      <c r="O172" s="53"/>
      <c r="P172" s="160">
        <f>O172*H172</f>
        <v>0</v>
      </c>
      <c r="Q172" s="160">
        <v>2.2903600000000002</v>
      </c>
      <c r="R172" s="160">
        <f>Q172*H172</f>
        <v>0.61839720000000009</v>
      </c>
      <c r="S172" s="283"/>
      <c r="T172" s="160">
        <v>0</v>
      </c>
      <c r="U172" s="287"/>
      <c r="V172" s="161">
        <f>T172*H172</f>
        <v>0</v>
      </c>
      <c r="AT172" s="268" t="s">
        <v>144</v>
      </c>
      <c r="AV172" s="268" t="s">
        <v>139</v>
      </c>
      <c r="AW172" s="268" t="s">
        <v>79</v>
      </c>
      <c r="BA172" s="268" t="s">
        <v>137</v>
      </c>
      <c r="BG172" s="162">
        <f>IF(N172="základní",J172,0)</f>
        <v>0</v>
      </c>
      <c r="BH172" s="162">
        <f>IF(N172="snížená",J172,0)</f>
        <v>1437.75</v>
      </c>
      <c r="BI172" s="162">
        <f>IF(N172="zákl. přenesená",J172,0)</f>
        <v>0</v>
      </c>
      <c r="BJ172" s="162">
        <f>IF(N172="sníž. přenesená",J172,0)</f>
        <v>0</v>
      </c>
      <c r="BK172" s="162">
        <f>IF(N172="nulová",J172,0)</f>
        <v>0</v>
      </c>
      <c r="BL172" s="268" t="s">
        <v>79</v>
      </c>
      <c r="BM172" s="162">
        <f>ROUND(I172*H172,2)</f>
        <v>1437.75</v>
      </c>
      <c r="BN172" s="268" t="s">
        <v>144</v>
      </c>
      <c r="BO172" s="268" t="s">
        <v>248</v>
      </c>
    </row>
    <row r="173" spans="1:67" s="10" customFormat="1" x14ac:dyDescent="0.2">
      <c r="A173" s="240"/>
      <c r="B173" s="163"/>
      <c r="C173" s="197"/>
      <c r="D173" s="165" t="s">
        <v>146</v>
      </c>
      <c r="E173" s="166" t="s">
        <v>1</v>
      </c>
      <c r="F173" s="166" t="s">
        <v>147</v>
      </c>
      <c r="G173" s="164"/>
      <c r="H173" s="166" t="s">
        <v>1</v>
      </c>
      <c r="I173" s="167"/>
      <c r="J173" s="164"/>
      <c r="K173" s="164"/>
      <c r="L173" s="168"/>
      <c r="M173" s="169"/>
      <c r="N173" s="170"/>
      <c r="O173" s="170"/>
      <c r="P173" s="170"/>
      <c r="Q173" s="170"/>
      <c r="R173" s="170"/>
      <c r="S173" s="283"/>
      <c r="T173" s="170"/>
      <c r="U173" s="287"/>
      <c r="V173" s="171"/>
      <c r="AV173" s="172" t="s">
        <v>146</v>
      </c>
      <c r="AW173" s="172" t="s">
        <v>79</v>
      </c>
      <c r="AX173" s="10" t="s">
        <v>73</v>
      </c>
      <c r="AY173" s="10" t="s">
        <v>28</v>
      </c>
      <c r="AZ173" s="10" t="s">
        <v>66</v>
      </c>
      <c r="BA173" s="172" t="s">
        <v>137</v>
      </c>
    </row>
    <row r="174" spans="1:67" s="11" customFormat="1" x14ac:dyDescent="0.2">
      <c r="A174" s="241"/>
      <c r="B174" s="173"/>
      <c r="C174" s="198"/>
      <c r="D174" s="165" t="s">
        <v>146</v>
      </c>
      <c r="E174" s="175" t="s">
        <v>1</v>
      </c>
      <c r="F174" s="175" t="s">
        <v>249</v>
      </c>
      <c r="G174" s="174"/>
      <c r="H174" s="176">
        <v>0.27</v>
      </c>
      <c r="I174" s="177"/>
      <c r="J174" s="174"/>
      <c r="K174" s="174"/>
      <c r="L174" s="178"/>
      <c r="M174" s="179"/>
      <c r="N174" s="180"/>
      <c r="O174" s="180"/>
      <c r="P174" s="180"/>
      <c r="Q174" s="180"/>
      <c r="R174" s="180"/>
      <c r="S174" s="283"/>
      <c r="T174" s="180"/>
      <c r="U174" s="287"/>
      <c r="V174" s="181"/>
      <c r="AV174" s="182" t="s">
        <v>146</v>
      </c>
      <c r="AW174" s="182" t="s">
        <v>79</v>
      </c>
      <c r="AX174" s="11" t="s">
        <v>79</v>
      </c>
      <c r="AY174" s="11" t="s">
        <v>28</v>
      </c>
      <c r="AZ174" s="11" t="s">
        <v>66</v>
      </c>
      <c r="BA174" s="182" t="s">
        <v>137</v>
      </c>
    </row>
    <row r="175" spans="1:67" s="266" customFormat="1" ht="16.5" customHeight="1" x14ac:dyDescent="0.2">
      <c r="A175" s="200"/>
      <c r="B175" s="28"/>
      <c r="C175" s="196" t="s">
        <v>250</v>
      </c>
      <c r="D175" s="154" t="s">
        <v>139</v>
      </c>
      <c r="E175" s="318" t="s">
        <v>251</v>
      </c>
      <c r="F175" s="319" t="s">
        <v>252</v>
      </c>
      <c r="G175" s="154" t="s">
        <v>242</v>
      </c>
      <c r="H175" s="155">
        <v>33.429000000000002</v>
      </c>
      <c r="I175" s="156">
        <v>776</v>
      </c>
      <c r="J175" s="157">
        <f>ROUND(I175*H175,2)</f>
        <v>25940.9</v>
      </c>
      <c r="K175" s="319" t="s">
        <v>143</v>
      </c>
      <c r="L175" s="32"/>
      <c r="M175" s="158" t="s">
        <v>1</v>
      </c>
      <c r="N175" s="159" t="s">
        <v>38</v>
      </c>
      <c r="O175" s="53"/>
      <c r="P175" s="160">
        <f>O175*H175</f>
        <v>0</v>
      </c>
      <c r="Q175" s="160">
        <v>8.6260000000000003E-2</v>
      </c>
      <c r="R175" s="160">
        <f>Q175*H175</f>
        <v>2.8835855400000003</v>
      </c>
      <c r="S175" s="283"/>
      <c r="T175" s="160">
        <v>0</v>
      </c>
      <c r="U175" s="287"/>
      <c r="V175" s="161">
        <f>T175*H175</f>
        <v>0</v>
      </c>
      <c r="AT175" s="268" t="s">
        <v>144</v>
      </c>
      <c r="AV175" s="268" t="s">
        <v>139</v>
      </c>
      <c r="AW175" s="268" t="s">
        <v>79</v>
      </c>
      <c r="BA175" s="268" t="s">
        <v>137</v>
      </c>
      <c r="BG175" s="162">
        <f>IF(N175="základní",J175,0)</f>
        <v>0</v>
      </c>
      <c r="BH175" s="162">
        <f>IF(N175="snížená",J175,0)</f>
        <v>25940.9</v>
      </c>
      <c r="BI175" s="162">
        <f>IF(N175="zákl. přenesená",J175,0)</f>
        <v>0</v>
      </c>
      <c r="BJ175" s="162">
        <f>IF(N175="sníž. přenesená",J175,0)</f>
        <v>0</v>
      </c>
      <c r="BK175" s="162">
        <f>IF(N175="nulová",J175,0)</f>
        <v>0</v>
      </c>
      <c r="BL175" s="268" t="s">
        <v>79</v>
      </c>
      <c r="BM175" s="162">
        <f>ROUND(I175*H175,2)</f>
        <v>25940.9</v>
      </c>
      <c r="BN175" s="268" t="s">
        <v>144</v>
      </c>
      <c r="BO175" s="268" t="s">
        <v>253</v>
      </c>
    </row>
    <row r="176" spans="1:67" s="10" customFormat="1" x14ac:dyDescent="0.2">
      <c r="A176" s="240"/>
      <c r="B176" s="163"/>
      <c r="C176" s="197"/>
      <c r="D176" s="165" t="s">
        <v>146</v>
      </c>
      <c r="E176" s="166" t="s">
        <v>1</v>
      </c>
      <c r="F176" s="166" t="s">
        <v>227</v>
      </c>
      <c r="G176" s="164"/>
      <c r="H176" s="166" t="s">
        <v>1</v>
      </c>
      <c r="I176" s="167"/>
      <c r="J176" s="164"/>
      <c r="K176" s="164"/>
      <c r="L176" s="168"/>
      <c r="M176" s="169"/>
      <c r="N176" s="170"/>
      <c r="O176" s="170"/>
      <c r="P176" s="170"/>
      <c r="Q176" s="170"/>
      <c r="R176" s="170"/>
      <c r="S176" s="283"/>
      <c r="T176" s="170"/>
      <c r="U176" s="287"/>
      <c r="V176" s="171"/>
      <c r="AV176" s="172" t="s">
        <v>146</v>
      </c>
      <c r="AW176" s="172" t="s">
        <v>79</v>
      </c>
      <c r="AX176" s="10" t="s">
        <v>73</v>
      </c>
      <c r="AY176" s="10" t="s">
        <v>28</v>
      </c>
      <c r="AZ176" s="10" t="s">
        <v>66</v>
      </c>
      <c r="BA176" s="172" t="s">
        <v>137</v>
      </c>
    </row>
    <row r="177" spans="1:67" s="11" customFormat="1" x14ac:dyDescent="0.2">
      <c r="A177" s="241"/>
      <c r="B177" s="173"/>
      <c r="C177" s="198"/>
      <c r="D177" s="165" t="s">
        <v>146</v>
      </c>
      <c r="E177" s="175" t="s">
        <v>1</v>
      </c>
      <c r="F177" s="175" t="s">
        <v>254</v>
      </c>
      <c r="G177" s="174"/>
      <c r="H177" s="176">
        <v>33.429000000000002</v>
      </c>
      <c r="I177" s="177"/>
      <c r="J177" s="174"/>
      <c r="K177" s="174"/>
      <c r="L177" s="178"/>
      <c r="M177" s="179"/>
      <c r="N177" s="180"/>
      <c r="O177" s="180"/>
      <c r="P177" s="180"/>
      <c r="Q177" s="180"/>
      <c r="R177" s="180"/>
      <c r="S177" s="283"/>
      <c r="T177" s="180"/>
      <c r="U177" s="287"/>
      <c r="V177" s="181"/>
      <c r="AV177" s="182" t="s">
        <v>146</v>
      </c>
      <c r="AW177" s="182" t="s">
        <v>79</v>
      </c>
      <c r="AX177" s="11" t="s">
        <v>79</v>
      </c>
      <c r="AY177" s="11" t="s">
        <v>28</v>
      </c>
      <c r="AZ177" s="11" t="s">
        <v>66</v>
      </c>
      <c r="BA177" s="182" t="s">
        <v>137</v>
      </c>
    </row>
    <row r="178" spans="1:67" s="266" customFormat="1" ht="16.5" customHeight="1" x14ac:dyDescent="0.2">
      <c r="A178" s="200"/>
      <c r="B178" s="28"/>
      <c r="C178" s="196" t="s">
        <v>255</v>
      </c>
      <c r="D178" s="154" t="s">
        <v>139</v>
      </c>
      <c r="E178" s="318" t="s">
        <v>256</v>
      </c>
      <c r="F178" s="319" t="s">
        <v>257</v>
      </c>
      <c r="G178" s="154" t="s">
        <v>242</v>
      </c>
      <c r="H178" s="155">
        <v>67.129000000000005</v>
      </c>
      <c r="I178" s="156">
        <v>776</v>
      </c>
      <c r="J178" s="157">
        <f>ROUND(I178*H178,2)</f>
        <v>52092.1</v>
      </c>
      <c r="K178" s="319" t="s">
        <v>143</v>
      </c>
      <c r="L178" s="32"/>
      <c r="M178" s="158" t="s">
        <v>1</v>
      </c>
      <c r="N178" s="159" t="s">
        <v>38</v>
      </c>
      <c r="O178" s="53"/>
      <c r="P178" s="160">
        <f>O178*H178</f>
        <v>0</v>
      </c>
      <c r="Q178" s="160">
        <v>0.10324999999999999</v>
      </c>
      <c r="R178" s="160">
        <f>Q178*H178</f>
        <v>6.9310692500000002</v>
      </c>
      <c r="S178" s="283"/>
      <c r="T178" s="160">
        <v>0</v>
      </c>
      <c r="U178" s="287"/>
      <c r="V178" s="161">
        <f>T178*H178</f>
        <v>0</v>
      </c>
      <c r="AT178" s="268" t="s">
        <v>144</v>
      </c>
      <c r="AV178" s="268" t="s">
        <v>139</v>
      </c>
      <c r="AW178" s="268" t="s">
        <v>79</v>
      </c>
      <c r="BA178" s="268" t="s">
        <v>137</v>
      </c>
      <c r="BG178" s="162">
        <f>IF(N178="základní",J178,0)</f>
        <v>0</v>
      </c>
      <c r="BH178" s="162">
        <f>IF(N178="snížená",J178,0)</f>
        <v>52092.1</v>
      </c>
      <c r="BI178" s="162">
        <f>IF(N178="zákl. přenesená",J178,0)</f>
        <v>0</v>
      </c>
      <c r="BJ178" s="162">
        <f>IF(N178="sníž. přenesená",J178,0)</f>
        <v>0</v>
      </c>
      <c r="BK178" s="162">
        <f>IF(N178="nulová",J178,0)</f>
        <v>0</v>
      </c>
      <c r="BL178" s="268" t="s">
        <v>79</v>
      </c>
      <c r="BM178" s="162">
        <f>ROUND(I178*H178,2)</f>
        <v>52092.1</v>
      </c>
      <c r="BN178" s="268" t="s">
        <v>144</v>
      </c>
      <c r="BO178" s="268" t="s">
        <v>258</v>
      </c>
    </row>
    <row r="179" spans="1:67" s="10" customFormat="1" x14ac:dyDescent="0.2">
      <c r="A179" s="240"/>
      <c r="B179" s="163"/>
      <c r="C179" s="197"/>
      <c r="D179" s="165" t="s">
        <v>146</v>
      </c>
      <c r="E179" s="166" t="s">
        <v>1</v>
      </c>
      <c r="F179" s="166" t="s">
        <v>227</v>
      </c>
      <c r="G179" s="164"/>
      <c r="H179" s="166" t="s">
        <v>1</v>
      </c>
      <c r="I179" s="167"/>
      <c r="J179" s="164"/>
      <c r="K179" s="164"/>
      <c r="L179" s="168"/>
      <c r="M179" s="169"/>
      <c r="N179" s="170"/>
      <c r="O179" s="170"/>
      <c r="P179" s="170"/>
      <c r="Q179" s="170"/>
      <c r="R179" s="170"/>
      <c r="S179" s="283"/>
      <c r="T179" s="170"/>
      <c r="U179" s="287"/>
      <c r="V179" s="171"/>
      <c r="AV179" s="172" t="s">
        <v>146</v>
      </c>
      <c r="AW179" s="172" t="s">
        <v>79</v>
      </c>
      <c r="AX179" s="10" t="s">
        <v>73</v>
      </c>
      <c r="AY179" s="10" t="s">
        <v>28</v>
      </c>
      <c r="AZ179" s="10" t="s">
        <v>66</v>
      </c>
      <c r="BA179" s="172" t="s">
        <v>137</v>
      </c>
    </row>
    <row r="180" spans="1:67" s="11" customFormat="1" x14ac:dyDescent="0.2">
      <c r="A180" s="241"/>
      <c r="B180" s="173"/>
      <c r="C180" s="198"/>
      <c r="D180" s="165" t="s">
        <v>146</v>
      </c>
      <c r="E180" s="175" t="s">
        <v>1</v>
      </c>
      <c r="F180" s="175" t="s">
        <v>259</v>
      </c>
      <c r="G180" s="174"/>
      <c r="H180" s="176">
        <v>67.129000000000005</v>
      </c>
      <c r="I180" s="177"/>
      <c r="J180" s="174"/>
      <c r="K180" s="174"/>
      <c r="L180" s="178"/>
      <c r="M180" s="179"/>
      <c r="N180" s="180"/>
      <c r="O180" s="180"/>
      <c r="P180" s="180"/>
      <c r="Q180" s="180"/>
      <c r="R180" s="180"/>
      <c r="S180" s="283"/>
      <c r="T180" s="180"/>
      <c r="U180" s="287"/>
      <c r="V180" s="181"/>
      <c r="AV180" s="182" t="s">
        <v>146</v>
      </c>
      <c r="AW180" s="182" t="s">
        <v>79</v>
      </c>
      <c r="AX180" s="11" t="s">
        <v>79</v>
      </c>
      <c r="AY180" s="11" t="s">
        <v>28</v>
      </c>
      <c r="AZ180" s="11" t="s">
        <v>66</v>
      </c>
      <c r="BA180" s="182" t="s">
        <v>137</v>
      </c>
    </row>
    <row r="181" spans="1:67" s="266" customFormat="1" ht="16.5" customHeight="1" x14ac:dyDescent="0.2">
      <c r="A181" s="200"/>
      <c r="B181" s="28"/>
      <c r="C181" s="196" t="s">
        <v>260</v>
      </c>
      <c r="D181" s="154" t="s">
        <v>139</v>
      </c>
      <c r="E181" s="318" t="s">
        <v>261</v>
      </c>
      <c r="F181" s="319" t="s">
        <v>262</v>
      </c>
      <c r="G181" s="154" t="s">
        <v>263</v>
      </c>
      <c r="H181" s="155">
        <v>38.088000000000001</v>
      </c>
      <c r="I181" s="156">
        <v>78.2</v>
      </c>
      <c r="J181" s="157">
        <f>ROUND(I181*H181,2)</f>
        <v>2978.48</v>
      </c>
      <c r="K181" s="319" t="s">
        <v>143</v>
      </c>
      <c r="L181" s="32"/>
      <c r="M181" s="158" t="s">
        <v>1</v>
      </c>
      <c r="N181" s="159" t="s">
        <v>38</v>
      </c>
      <c r="O181" s="53"/>
      <c r="P181" s="160">
        <f>O181*H181</f>
        <v>0</v>
      </c>
      <c r="Q181" s="160">
        <v>1.2E-4</v>
      </c>
      <c r="R181" s="160">
        <f>Q181*H181</f>
        <v>4.5705600000000004E-3</v>
      </c>
      <c r="S181" s="283"/>
      <c r="T181" s="160">
        <v>0</v>
      </c>
      <c r="U181" s="287"/>
      <c r="V181" s="161">
        <f>T181*H181</f>
        <v>0</v>
      </c>
      <c r="AT181" s="268" t="s">
        <v>144</v>
      </c>
      <c r="AV181" s="268" t="s">
        <v>139</v>
      </c>
      <c r="AW181" s="268" t="s">
        <v>79</v>
      </c>
      <c r="BA181" s="268" t="s">
        <v>137</v>
      </c>
      <c r="BG181" s="162">
        <f>IF(N181="základní",J181,0)</f>
        <v>0</v>
      </c>
      <c r="BH181" s="162">
        <f>IF(N181="snížená",J181,0)</f>
        <v>2978.48</v>
      </c>
      <c r="BI181" s="162">
        <f>IF(N181="zákl. přenesená",J181,0)</f>
        <v>0</v>
      </c>
      <c r="BJ181" s="162">
        <f>IF(N181="sníž. přenesená",J181,0)</f>
        <v>0</v>
      </c>
      <c r="BK181" s="162">
        <f>IF(N181="nulová",J181,0)</f>
        <v>0</v>
      </c>
      <c r="BL181" s="268" t="s">
        <v>79</v>
      </c>
      <c r="BM181" s="162">
        <f>ROUND(I181*H181,2)</f>
        <v>2978.48</v>
      </c>
      <c r="BN181" s="268" t="s">
        <v>144</v>
      </c>
      <c r="BO181" s="268" t="s">
        <v>264</v>
      </c>
    </row>
    <row r="182" spans="1:67" s="10" customFormat="1" x14ac:dyDescent="0.2">
      <c r="A182" s="240"/>
      <c r="B182" s="163"/>
      <c r="C182" s="197"/>
      <c r="D182" s="165" t="s">
        <v>146</v>
      </c>
      <c r="E182" s="166" t="s">
        <v>1</v>
      </c>
      <c r="F182" s="166" t="s">
        <v>227</v>
      </c>
      <c r="G182" s="164"/>
      <c r="H182" s="166" t="s">
        <v>1</v>
      </c>
      <c r="I182" s="167"/>
      <c r="J182" s="164"/>
      <c r="K182" s="164"/>
      <c r="L182" s="168"/>
      <c r="M182" s="169"/>
      <c r="N182" s="170"/>
      <c r="O182" s="170"/>
      <c r="P182" s="170"/>
      <c r="Q182" s="170"/>
      <c r="R182" s="170"/>
      <c r="S182" s="283"/>
      <c r="T182" s="170"/>
      <c r="U182" s="287"/>
      <c r="V182" s="171"/>
      <c r="AV182" s="172" t="s">
        <v>146</v>
      </c>
      <c r="AW182" s="172" t="s">
        <v>79</v>
      </c>
      <c r="AX182" s="10" t="s">
        <v>73</v>
      </c>
      <c r="AY182" s="10" t="s">
        <v>28</v>
      </c>
      <c r="AZ182" s="10" t="s">
        <v>66</v>
      </c>
      <c r="BA182" s="172" t="s">
        <v>137</v>
      </c>
    </row>
    <row r="183" spans="1:67" s="11" customFormat="1" x14ac:dyDescent="0.2">
      <c r="A183" s="241"/>
      <c r="B183" s="173"/>
      <c r="C183" s="198"/>
      <c r="D183" s="165" t="s">
        <v>146</v>
      </c>
      <c r="E183" s="175" t="s">
        <v>1</v>
      </c>
      <c r="F183" s="175" t="s">
        <v>265</v>
      </c>
      <c r="G183" s="174"/>
      <c r="H183" s="176">
        <v>38.088000000000001</v>
      </c>
      <c r="I183" s="177"/>
      <c r="J183" s="174"/>
      <c r="K183" s="174"/>
      <c r="L183" s="178"/>
      <c r="M183" s="179"/>
      <c r="N183" s="180"/>
      <c r="O183" s="180"/>
      <c r="P183" s="180"/>
      <c r="Q183" s="180"/>
      <c r="R183" s="180"/>
      <c r="S183" s="283"/>
      <c r="T183" s="180"/>
      <c r="U183" s="287"/>
      <c r="V183" s="181"/>
      <c r="AV183" s="182" t="s">
        <v>146</v>
      </c>
      <c r="AW183" s="182" t="s">
        <v>79</v>
      </c>
      <c r="AX183" s="11" t="s">
        <v>79</v>
      </c>
      <c r="AY183" s="11" t="s">
        <v>28</v>
      </c>
      <c r="AZ183" s="11" t="s">
        <v>66</v>
      </c>
      <c r="BA183" s="182" t="s">
        <v>137</v>
      </c>
    </row>
    <row r="184" spans="1:67" s="266" customFormat="1" ht="16.5" customHeight="1" x14ac:dyDescent="0.2">
      <c r="A184" s="200"/>
      <c r="B184" s="28"/>
      <c r="C184" s="196" t="s">
        <v>266</v>
      </c>
      <c r="D184" s="154" t="s">
        <v>139</v>
      </c>
      <c r="E184" s="318" t="s">
        <v>267</v>
      </c>
      <c r="F184" s="319" t="s">
        <v>268</v>
      </c>
      <c r="G184" s="154" t="s">
        <v>263</v>
      </c>
      <c r="H184" s="155">
        <v>67.2</v>
      </c>
      <c r="I184" s="156">
        <v>107</v>
      </c>
      <c r="J184" s="157">
        <f>ROUND(I184*H184,2)</f>
        <v>7190.4</v>
      </c>
      <c r="K184" s="319" t="s">
        <v>143</v>
      </c>
      <c r="L184" s="32"/>
      <c r="M184" s="158" t="s">
        <v>1</v>
      </c>
      <c r="N184" s="159" t="s">
        <v>38</v>
      </c>
      <c r="O184" s="53"/>
      <c r="P184" s="160">
        <f>O184*H184</f>
        <v>0</v>
      </c>
      <c r="Q184" s="160">
        <v>1.2E-4</v>
      </c>
      <c r="R184" s="160">
        <f>Q184*H184</f>
        <v>8.064E-3</v>
      </c>
      <c r="S184" s="283"/>
      <c r="T184" s="160">
        <v>0</v>
      </c>
      <c r="U184" s="287"/>
      <c r="V184" s="161">
        <f>T184*H184</f>
        <v>0</v>
      </c>
      <c r="AT184" s="268" t="s">
        <v>144</v>
      </c>
      <c r="AV184" s="268" t="s">
        <v>139</v>
      </c>
      <c r="AW184" s="268" t="s">
        <v>79</v>
      </c>
      <c r="BA184" s="268" t="s">
        <v>137</v>
      </c>
      <c r="BG184" s="162">
        <f>IF(N184="základní",J184,0)</f>
        <v>0</v>
      </c>
      <c r="BH184" s="162">
        <f>IF(N184="snížená",J184,0)</f>
        <v>7190.4</v>
      </c>
      <c r="BI184" s="162">
        <f>IF(N184="zákl. přenesená",J184,0)</f>
        <v>0</v>
      </c>
      <c r="BJ184" s="162">
        <f>IF(N184="sníž. přenesená",J184,0)</f>
        <v>0</v>
      </c>
      <c r="BK184" s="162">
        <f>IF(N184="nulová",J184,0)</f>
        <v>0</v>
      </c>
      <c r="BL184" s="268" t="s">
        <v>79</v>
      </c>
      <c r="BM184" s="162">
        <f>ROUND(I184*H184,2)</f>
        <v>7190.4</v>
      </c>
      <c r="BN184" s="268" t="s">
        <v>144</v>
      </c>
      <c r="BO184" s="268" t="s">
        <v>269</v>
      </c>
    </row>
    <row r="185" spans="1:67" s="10" customFormat="1" x14ac:dyDescent="0.2">
      <c r="A185" s="240"/>
      <c r="B185" s="163"/>
      <c r="C185" s="197"/>
      <c r="D185" s="165" t="s">
        <v>146</v>
      </c>
      <c r="E185" s="166" t="s">
        <v>1</v>
      </c>
      <c r="F185" s="166" t="s">
        <v>227</v>
      </c>
      <c r="G185" s="164"/>
      <c r="H185" s="166" t="s">
        <v>1</v>
      </c>
      <c r="I185" s="167"/>
      <c r="J185" s="164"/>
      <c r="K185" s="164"/>
      <c r="L185" s="168"/>
      <c r="M185" s="169"/>
      <c r="N185" s="170"/>
      <c r="O185" s="170"/>
      <c r="P185" s="170"/>
      <c r="Q185" s="170"/>
      <c r="R185" s="170"/>
      <c r="S185" s="283"/>
      <c r="T185" s="170"/>
      <c r="U185" s="287"/>
      <c r="V185" s="171"/>
      <c r="AV185" s="172" t="s">
        <v>146</v>
      </c>
      <c r="AW185" s="172" t="s">
        <v>79</v>
      </c>
      <c r="AX185" s="10" t="s">
        <v>73</v>
      </c>
      <c r="AY185" s="10" t="s">
        <v>28</v>
      </c>
      <c r="AZ185" s="10" t="s">
        <v>66</v>
      </c>
      <c r="BA185" s="172" t="s">
        <v>137</v>
      </c>
    </row>
    <row r="186" spans="1:67" s="11" customFormat="1" x14ac:dyDescent="0.2">
      <c r="A186" s="241"/>
      <c r="B186" s="173"/>
      <c r="C186" s="198"/>
      <c r="D186" s="165" t="s">
        <v>146</v>
      </c>
      <c r="E186" s="175" t="s">
        <v>1</v>
      </c>
      <c r="F186" s="175" t="s">
        <v>270</v>
      </c>
      <c r="G186" s="174"/>
      <c r="H186" s="176">
        <v>67.2</v>
      </c>
      <c r="I186" s="177"/>
      <c r="J186" s="174"/>
      <c r="K186" s="174"/>
      <c r="L186" s="178"/>
      <c r="M186" s="179"/>
      <c r="N186" s="180"/>
      <c r="O186" s="180"/>
      <c r="P186" s="180"/>
      <c r="Q186" s="180"/>
      <c r="R186" s="180"/>
      <c r="S186" s="283"/>
      <c r="T186" s="180"/>
      <c r="U186" s="287"/>
      <c r="V186" s="181"/>
      <c r="AV186" s="182" t="s">
        <v>146</v>
      </c>
      <c r="AW186" s="182" t="s">
        <v>79</v>
      </c>
      <c r="AX186" s="11" t="s">
        <v>79</v>
      </c>
      <c r="AY186" s="11" t="s">
        <v>28</v>
      </c>
      <c r="AZ186" s="11" t="s">
        <v>66</v>
      </c>
      <c r="BA186" s="182" t="s">
        <v>137</v>
      </c>
    </row>
    <row r="187" spans="1:67" s="266" customFormat="1" ht="16.5" customHeight="1" x14ac:dyDescent="0.2">
      <c r="A187" s="200"/>
      <c r="B187" s="28"/>
      <c r="C187" s="196" t="s">
        <v>271</v>
      </c>
      <c r="D187" s="154" t="s">
        <v>139</v>
      </c>
      <c r="E187" s="318" t="s">
        <v>272</v>
      </c>
      <c r="F187" s="319" t="s">
        <v>273</v>
      </c>
      <c r="G187" s="154" t="s">
        <v>242</v>
      </c>
      <c r="H187" s="155">
        <v>122.346</v>
      </c>
      <c r="I187" s="156">
        <v>194.5</v>
      </c>
      <c r="J187" s="157">
        <f>ROUND(I187*H187,2)</f>
        <v>23796.3</v>
      </c>
      <c r="K187" s="319" t="s">
        <v>143</v>
      </c>
      <c r="L187" s="32"/>
      <c r="M187" s="158" t="s">
        <v>1</v>
      </c>
      <c r="N187" s="159" t="s">
        <v>38</v>
      </c>
      <c r="O187" s="53"/>
      <c r="P187" s="160">
        <f>O187*H187</f>
        <v>0</v>
      </c>
      <c r="Q187" s="160">
        <v>4.795E-2</v>
      </c>
      <c r="R187" s="160">
        <f>Q187*H187</f>
        <v>5.8664906999999999</v>
      </c>
      <c r="S187" s="283"/>
      <c r="T187" s="160">
        <v>0</v>
      </c>
      <c r="U187" s="287"/>
      <c r="V187" s="161">
        <f>T187*H187</f>
        <v>0</v>
      </c>
      <c r="AT187" s="268" t="s">
        <v>144</v>
      </c>
      <c r="AV187" s="268" t="s">
        <v>139</v>
      </c>
      <c r="AW187" s="268" t="s">
        <v>79</v>
      </c>
      <c r="BA187" s="268" t="s">
        <v>137</v>
      </c>
      <c r="BG187" s="162">
        <f>IF(N187="základní",J187,0)</f>
        <v>0</v>
      </c>
      <c r="BH187" s="162">
        <f>IF(N187="snížená",J187,0)</f>
        <v>23796.3</v>
      </c>
      <c r="BI187" s="162">
        <f>IF(N187="zákl. přenesená",J187,0)</f>
        <v>0</v>
      </c>
      <c r="BJ187" s="162">
        <f>IF(N187="sníž. přenesená",J187,0)</f>
        <v>0</v>
      </c>
      <c r="BK187" s="162">
        <f>IF(N187="nulová",J187,0)</f>
        <v>0</v>
      </c>
      <c r="BL187" s="268" t="s">
        <v>79</v>
      </c>
      <c r="BM187" s="162">
        <f>ROUND(I187*H187,2)</f>
        <v>23796.3</v>
      </c>
      <c r="BN187" s="268" t="s">
        <v>144</v>
      </c>
      <c r="BO187" s="268" t="s">
        <v>274</v>
      </c>
    </row>
    <row r="188" spans="1:67" s="10" customFormat="1" x14ac:dyDescent="0.2">
      <c r="A188" s="240"/>
      <c r="B188" s="163"/>
      <c r="C188" s="197"/>
      <c r="D188" s="165" t="s">
        <v>146</v>
      </c>
      <c r="E188" s="166" t="s">
        <v>1</v>
      </c>
      <c r="F188" s="166" t="s">
        <v>227</v>
      </c>
      <c r="G188" s="164"/>
      <c r="H188" s="166" t="s">
        <v>1</v>
      </c>
      <c r="I188" s="167"/>
      <c r="J188" s="164"/>
      <c r="K188" s="164"/>
      <c r="L188" s="168"/>
      <c r="M188" s="169"/>
      <c r="N188" s="170"/>
      <c r="O188" s="170"/>
      <c r="P188" s="170"/>
      <c r="Q188" s="170"/>
      <c r="R188" s="170"/>
      <c r="S188" s="283"/>
      <c r="T188" s="170"/>
      <c r="U188" s="287"/>
      <c r="V188" s="171"/>
      <c r="AV188" s="172" t="s">
        <v>146</v>
      </c>
      <c r="AW188" s="172" t="s">
        <v>79</v>
      </c>
      <c r="AX188" s="10" t="s">
        <v>73</v>
      </c>
      <c r="AY188" s="10" t="s">
        <v>28</v>
      </c>
      <c r="AZ188" s="10" t="s">
        <v>66</v>
      </c>
      <c r="BA188" s="172" t="s">
        <v>137</v>
      </c>
    </row>
    <row r="189" spans="1:67" s="11" customFormat="1" x14ac:dyDescent="0.2">
      <c r="A189" s="241"/>
      <c r="B189" s="173"/>
      <c r="C189" s="198"/>
      <c r="D189" s="165" t="s">
        <v>146</v>
      </c>
      <c r="E189" s="175" t="s">
        <v>1</v>
      </c>
      <c r="F189" s="175" t="s">
        <v>275</v>
      </c>
      <c r="G189" s="174"/>
      <c r="H189" s="176">
        <v>122.346</v>
      </c>
      <c r="I189" s="177"/>
      <c r="J189" s="174"/>
      <c r="K189" s="174"/>
      <c r="L189" s="178"/>
      <c r="M189" s="179"/>
      <c r="N189" s="180"/>
      <c r="O189" s="180"/>
      <c r="P189" s="180"/>
      <c r="Q189" s="180"/>
      <c r="R189" s="180"/>
      <c r="S189" s="283"/>
      <c r="T189" s="180"/>
      <c r="U189" s="287"/>
      <c r="V189" s="181"/>
      <c r="AV189" s="182" t="s">
        <v>146</v>
      </c>
      <c r="AW189" s="182" t="s">
        <v>79</v>
      </c>
      <c r="AX189" s="11" t="s">
        <v>79</v>
      </c>
      <c r="AY189" s="11" t="s">
        <v>28</v>
      </c>
      <c r="AZ189" s="11" t="s">
        <v>66</v>
      </c>
      <c r="BA189" s="182" t="s">
        <v>137</v>
      </c>
    </row>
    <row r="190" spans="1:67" s="266" customFormat="1" ht="16.5" customHeight="1" x14ac:dyDescent="0.2">
      <c r="A190" s="200"/>
      <c r="B190" s="28"/>
      <c r="C190" s="196" t="s">
        <v>276</v>
      </c>
      <c r="D190" s="154" t="s">
        <v>139</v>
      </c>
      <c r="E190" s="318" t="s">
        <v>277</v>
      </c>
      <c r="F190" s="319" t="s">
        <v>278</v>
      </c>
      <c r="G190" s="154" t="s">
        <v>242</v>
      </c>
      <c r="H190" s="155">
        <v>312.72399999999999</v>
      </c>
      <c r="I190" s="156">
        <v>204</v>
      </c>
      <c r="J190" s="157">
        <f>ROUND(I190*H190,2)</f>
        <v>63795.7</v>
      </c>
      <c r="K190" s="319" t="s">
        <v>143</v>
      </c>
      <c r="L190" s="32"/>
      <c r="M190" s="158" t="s">
        <v>1</v>
      </c>
      <c r="N190" s="159" t="s">
        <v>38</v>
      </c>
      <c r="O190" s="53"/>
      <c r="P190" s="160">
        <f>O190*H190</f>
        <v>0</v>
      </c>
      <c r="Q190" s="160">
        <v>2.8570000000000002E-2</v>
      </c>
      <c r="R190" s="160">
        <f>Q190*H190</f>
        <v>8.9345246800000009</v>
      </c>
      <c r="S190" s="283"/>
      <c r="T190" s="160">
        <v>0</v>
      </c>
      <c r="U190" s="287"/>
      <c r="V190" s="161">
        <f>T190*H190</f>
        <v>0</v>
      </c>
      <c r="AT190" s="268" t="s">
        <v>144</v>
      </c>
      <c r="AV190" s="268" t="s">
        <v>139</v>
      </c>
      <c r="AW190" s="268" t="s">
        <v>79</v>
      </c>
      <c r="BA190" s="268" t="s">
        <v>137</v>
      </c>
      <c r="BG190" s="162">
        <f>IF(N190="základní",J190,0)</f>
        <v>0</v>
      </c>
      <c r="BH190" s="162">
        <f>IF(N190="snížená",J190,0)</f>
        <v>63795.7</v>
      </c>
      <c r="BI190" s="162">
        <f>IF(N190="zákl. přenesená",J190,0)</f>
        <v>0</v>
      </c>
      <c r="BJ190" s="162">
        <f>IF(N190="sníž. přenesená",J190,0)</f>
        <v>0</v>
      </c>
      <c r="BK190" s="162">
        <f>IF(N190="nulová",J190,0)</f>
        <v>0</v>
      </c>
      <c r="BL190" s="268" t="s">
        <v>79</v>
      </c>
      <c r="BM190" s="162">
        <f>ROUND(I190*H190,2)</f>
        <v>63795.7</v>
      </c>
      <c r="BN190" s="268" t="s">
        <v>144</v>
      </c>
      <c r="BO190" s="268" t="s">
        <v>279</v>
      </c>
    </row>
    <row r="191" spans="1:67" s="10" customFormat="1" x14ac:dyDescent="0.2">
      <c r="A191" s="240"/>
      <c r="B191" s="163"/>
      <c r="C191" s="197"/>
      <c r="D191" s="165" t="s">
        <v>146</v>
      </c>
      <c r="E191" s="166" t="s">
        <v>1</v>
      </c>
      <c r="F191" s="166" t="s">
        <v>280</v>
      </c>
      <c r="G191" s="164"/>
      <c r="H191" s="166" t="s">
        <v>1</v>
      </c>
      <c r="I191" s="167"/>
      <c r="J191" s="164"/>
      <c r="K191" s="164"/>
      <c r="L191" s="168"/>
      <c r="M191" s="169"/>
      <c r="N191" s="170"/>
      <c r="O191" s="170"/>
      <c r="P191" s="170"/>
      <c r="Q191" s="170"/>
      <c r="R191" s="170"/>
      <c r="S191" s="283"/>
      <c r="T191" s="170"/>
      <c r="U191" s="287"/>
      <c r="V191" s="171"/>
      <c r="AV191" s="172" t="s">
        <v>146</v>
      </c>
      <c r="AW191" s="172" t="s">
        <v>79</v>
      </c>
      <c r="AX191" s="10" t="s">
        <v>73</v>
      </c>
      <c r="AY191" s="10" t="s">
        <v>28</v>
      </c>
      <c r="AZ191" s="10" t="s">
        <v>66</v>
      </c>
      <c r="BA191" s="172" t="s">
        <v>137</v>
      </c>
    </row>
    <row r="192" spans="1:67" s="11" customFormat="1" x14ac:dyDescent="0.2">
      <c r="A192" s="241"/>
      <c r="B192" s="173"/>
      <c r="C192" s="198"/>
      <c r="D192" s="165" t="s">
        <v>146</v>
      </c>
      <c r="E192" s="175" t="s">
        <v>1</v>
      </c>
      <c r="F192" s="175" t="s">
        <v>281</v>
      </c>
      <c r="G192" s="174"/>
      <c r="H192" s="176">
        <v>312.72399999999999</v>
      </c>
      <c r="I192" s="177"/>
      <c r="J192" s="174"/>
      <c r="K192" s="174"/>
      <c r="L192" s="178"/>
      <c r="M192" s="179"/>
      <c r="N192" s="180"/>
      <c r="O192" s="180"/>
      <c r="P192" s="180"/>
      <c r="Q192" s="180"/>
      <c r="R192" s="180"/>
      <c r="S192" s="283"/>
      <c r="T192" s="180"/>
      <c r="U192" s="287"/>
      <c r="V192" s="181"/>
      <c r="AV192" s="182" t="s">
        <v>146</v>
      </c>
      <c r="AW192" s="182" t="s">
        <v>79</v>
      </c>
      <c r="AX192" s="11" t="s">
        <v>79</v>
      </c>
      <c r="AY192" s="11" t="s">
        <v>28</v>
      </c>
      <c r="AZ192" s="11" t="s">
        <v>66</v>
      </c>
      <c r="BA192" s="182" t="s">
        <v>137</v>
      </c>
    </row>
    <row r="193" spans="1:67" s="266" customFormat="1" ht="16.5" customHeight="1" x14ac:dyDescent="0.2">
      <c r="A193" s="200"/>
      <c r="B193" s="28"/>
      <c r="C193" s="196" t="s">
        <v>282</v>
      </c>
      <c r="D193" s="154" t="s">
        <v>139</v>
      </c>
      <c r="E193" s="318" t="s">
        <v>283</v>
      </c>
      <c r="F193" s="319" t="s">
        <v>284</v>
      </c>
      <c r="G193" s="154" t="s">
        <v>285</v>
      </c>
      <c r="H193" s="155">
        <v>8</v>
      </c>
      <c r="I193" s="156">
        <v>350</v>
      </c>
      <c r="J193" s="157">
        <f>ROUND(I193*H193,2)</f>
        <v>2800</v>
      </c>
      <c r="K193" s="319" t="s">
        <v>143</v>
      </c>
      <c r="L193" s="32"/>
      <c r="M193" s="158" t="s">
        <v>1</v>
      </c>
      <c r="N193" s="159" t="s">
        <v>38</v>
      </c>
      <c r="O193" s="53"/>
      <c r="P193" s="160">
        <f>O193*H193</f>
        <v>0</v>
      </c>
      <c r="Q193" s="160">
        <v>3.2079999999999997E-2</v>
      </c>
      <c r="R193" s="160">
        <f>Q193*H193</f>
        <v>0.25663999999999998</v>
      </c>
      <c r="S193" s="283"/>
      <c r="T193" s="160">
        <v>0</v>
      </c>
      <c r="U193" s="287"/>
      <c r="V193" s="161">
        <f>T193*H193</f>
        <v>0</v>
      </c>
      <c r="AT193" s="268" t="s">
        <v>144</v>
      </c>
      <c r="AV193" s="268" t="s">
        <v>139</v>
      </c>
      <c r="AW193" s="268" t="s">
        <v>79</v>
      </c>
      <c r="BA193" s="268" t="s">
        <v>137</v>
      </c>
      <c r="BG193" s="162">
        <f>IF(N193="základní",J193,0)</f>
        <v>0</v>
      </c>
      <c r="BH193" s="162">
        <f>IF(N193="snížená",J193,0)</f>
        <v>2800</v>
      </c>
      <c r="BI193" s="162">
        <f>IF(N193="zákl. přenesená",J193,0)</f>
        <v>0</v>
      </c>
      <c r="BJ193" s="162">
        <f>IF(N193="sníž. přenesená",J193,0)</f>
        <v>0</v>
      </c>
      <c r="BK193" s="162">
        <f>IF(N193="nulová",J193,0)</f>
        <v>0</v>
      </c>
      <c r="BL193" s="268" t="s">
        <v>79</v>
      </c>
      <c r="BM193" s="162">
        <f>ROUND(I193*H193,2)</f>
        <v>2800</v>
      </c>
      <c r="BN193" s="268" t="s">
        <v>144</v>
      </c>
      <c r="BO193" s="268" t="s">
        <v>286</v>
      </c>
    </row>
    <row r="194" spans="1:67" s="10" customFormat="1" x14ac:dyDescent="0.2">
      <c r="A194" s="240"/>
      <c r="B194" s="163"/>
      <c r="C194" s="197"/>
      <c r="D194" s="165" t="s">
        <v>146</v>
      </c>
      <c r="E194" s="166" t="s">
        <v>1</v>
      </c>
      <c r="F194" s="166" t="s">
        <v>287</v>
      </c>
      <c r="G194" s="164"/>
      <c r="H194" s="166" t="s">
        <v>1</v>
      </c>
      <c r="I194" s="167"/>
      <c r="J194" s="164"/>
      <c r="K194" s="164"/>
      <c r="L194" s="168"/>
      <c r="M194" s="169"/>
      <c r="N194" s="170"/>
      <c r="O194" s="170"/>
      <c r="P194" s="170"/>
      <c r="Q194" s="170"/>
      <c r="R194" s="170"/>
      <c r="S194" s="283"/>
      <c r="T194" s="170"/>
      <c r="U194" s="287"/>
      <c r="V194" s="171"/>
      <c r="AV194" s="172" t="s">
        <v>146</v>
      </c>
      <c r="AW194" s="172" t="s">
        <v>79</v>
      </c>
      <c r="AX194" s="10" t="s">
        <v>73</v>
      </c>
      <c r="AY194" s="10" t="s">
        <v>28</v>
      </c>
      <c r="AZ194" s="10" t="s">
        <v>66</v>
      </c>
      <c r="BA194" s="172" t="s">
        <v>137</v>
      </c>
    </row>
    <row r="195" spans="1:67" s="11" customFormat="1" x14ac:dyDescent="0.2">
      <c r="A195" s="241"/>
      <c r="B195" s="173"/>
      <c r="C195" s="198"/>
      <c r="D195" s="165" t="s">
        <v>146</v>
      </c>
      <c r="E195" s="175" t="s">
        <v>1</v>
      </c>
      <c r="F195" s="175" t="s">
        <v>176</v>
      </c>
      <c r="G195" s="174"/>
      <c r="H195" s="176">
        <v>8</v>
      </c>
      <c r="I195" s="177"/>
      <c r="J195" s="174"/>
      <c r="K195" s="174"/>
      <c r="L195" s="178"/>
      <c r="M195" s="179"/>
      <c r="N195" s="180"/>
      <c r="O195" s="180"/>
      <c r="P195" s="180"/>
      <c r="Q195" s="180"/>
      <c r="R195" s="180"/>
      <c r="S195" s="283"/>
      <c r="T195" s="180"/>
      <c r="U195" s="287"/>
      <c r="V195" s="181"/>
      <c r="AV195" s="182" t="s">
        <v>146</v>
      </c>
      <c r="AW195" s="182" t="s">
        <v>79</v>
      </c>
      <c r="AX195" s="11" t="s">
        <v>79</v>
      </c>
      <c r="AY195" s="11" t="s">
        <v>28</v>
      </c>
      <c r="AZ195" s="11" t="s">
        <v>66</v>
      </c>
      <c r="BA195" s="182" t="s">
        <v>137</v>
      </c>
    </row>
    <row r="196" spans="1:67" s="266" customFormat="1" ht="16.5" customHeight="1" x14ac:dyDescent="0.2">
      <c r="A196" s="200"/>
      <c r="B196" s="28"/>
      <c r="C196" s="196" t="s">
        <v>288</v>
      </c>
      <c r="D196" s="154" t="s">
        <v>139</v>
      </c>
      <c r="E196" s="318" t="s">
        <v>289</v>
      </c>
      <c r="F196" s="319" t="s">
        <v>290</v>
      </c>
      <c r="G196" s="154" t="s">
        <v>285</v>
      </c>
      <c r="H196" s="155">
        <v>9</v>
      </c>
      <c r="I196" s="156">
        <v>550</v>
      </c>
      <c r="J196" s="157">
        <f>ROUND(I196*H196,2)</f>
        <v>4950</v>
      </c>
      <c r="K196" s="319" t="s">
        <v>143</v>
      </c>
      <c r="L196" s="32"/>
      <c r="M196" s="158" t="s">
        <v>1</v>
      </c>
      <c r="N196" s="159" t="s">
        <v>38</v>
      </c>
      <c r="O196" s="53"/>
      <c r="P196" s="160">
        <f>O196*H196</f>
        <v>0</v>
      </c>
      <c r="Q196" s="160">
        <v>3.909E-2</v>
      </c>
      <c r="R196" s="160">
        <f>Q196*H196</f>
        <v>0.35181000000000001</v>
      </c>
      <c r="S196" s="283"/>
      <c r="T196" s="160">
        <v>0</v>
      </c>
      <c r="U196" s="287"/>
      <c r="V196" s="161">
        <f>T196*H196</f>
        <v>0</v>
      </c>
      <c r="AT196" s="268" t="s">
        <v>144</v>
      </c>
      <c r="AV196" s="268" t="s">
        <v>139</v>
      </c>
      <c r="AW196" s="268" t="s">
        <v>79</v>
      </c>
      <c r="BA196" s="268" t="s">
        <v>137</v>
      </c>
      <c r="BG196" s="162">
        <f>IF(N196="základní",J196,0)</f>
        <v>0</v>
      </c>
      <c r="BH196" s="162">
        <f>IF(N196="snížená",J196,0)</f>
        <v>4950</v>
      </c>
      <c r="BI196" s="162">
        <f>IF(N196="zákl. přenesená",J196,0)</f>
        <v>0</v>
      </c>
      <c r="BJ196" s="162">
        <f>IF(N196="sníž. přenesená",J196,0)</f>
        <v>0</v>
      </c>
      <c r="BK196" s="162">
        <f>IF(N196="nulová",J196,0)</f>
        <v>0</v>
      </c>
      <c r="BL196" s="268" t="s">
        <v>79</v>
      </c>
      <c r="BM196" s="162">
        <f>ROUND(I196*H196,2)</f>
        <v>4950</v>
      </c>
      <c r="BN196" s="268" t="s">
        <v>144</v>
      </c>
      <c r="BO196" s="268" t="s">
        <v>291</v>
      </c>
    </row>
    <row r="197" spans="1:67" s="10" customFormat="1" x14ac:dyDescent="0.2">
      <c r="A197" s="240"/>
      <c r="B197" s="163"/>
      <c r="C197" s="197"/>
      <c r="D197" s="165" t="s">
        <v>146</v>
      </c>
      <c r="E197" s="166" t="s">
        <v>1</v>
      </c>
      <c r="F197" s="166" t="s">
        <v>287</v>
      </c>
      <c r="G197" s="164"/>
      <c r="H197" s="166" t="s">
        <v>1</v>
      </c>
      <c r="I197" s="167"/>
      <c r="J197" s="164"/>
      <c r="K197" s="164"/>
      <c r="L197" s="168"/>
      <c r="M197" s="169"/>
      <c r="N197" s="170"/>
      <c r="O197" s="170"/>
      <c r="P197" s="170"/>
      <c r="Q197" s="170"/>
      <c r="R197" s="170"/>
      <c r="S197" s="283"/>
      <c r="T197" s="170"/>
      <c r="U197" s="287"/>
      <c r="V197" s="171"/>
      <c r="AV197" s="172" t="s">
        <v>146</v>
      </c>
      <c r="AW197" s="172" t="s">
        <v>79</v>
      </c>
      <c r="AX197" s="10" t="s">
        <v>73</v>
      </c>
      <c r="AY197" s="10" t="s">
        <v>28</v>
      </c>
      <c r="AZ197" s="10" t="s">
        <v>66</v>
      </c>
      <c r="BA197" s="172" t="s">
        <v>137</v>
      </c>
    </row>
    <row r="198" spans="1:67" s="11" customFormat="1" x14ac:dyDescent="0.2">
      <c r="A198" s="241"/>
      <c r="B198" s="173"/>
      <c r="C198" s="198"/>
      <c r="D198" s="165" t="s">
        <v>146</v>
      </c>
      <c r="E198" s="175" t="s">
        <v>1</v>
      </c>
      <c r="F198" s="175" t="s">
        <v>180</v>
      </c>
      <c r="G198" s="174"/>
      <c r="H198" s="176">
        <v>9</v>
      </c>
      <c r="I198" s="177"/>
      <c r="J198" s="174"/>
      <c r="K198" s="174"/>
      <c r="L198" s="178"/>
      <c r="M198" s="179"/>
      <c r="N198" s="180"/>
      <c r="O198" s="180"/>
      <c r="P198" s="180"/>
      <c r="Q198" s="180"/>
      <c r="R198" s="180"/>
      <c r="S198" s="283"/>
      <c r="T198" s="180"/>
      <c r="U198" s="287"/>
      <c r="V198" s="181"/>
      <c r="AV198" s="182" t="s">
        <v>146</v>
      </c>
      <c r="AW198" s="182" t="s">
        <v>79</v>
      </c>
      <c r="AX198" s="11" t="s">
        <v>79</v>
      </c>
      <c r="AY198" s="11" t="s">
        <v>28</v>
      </c>
      <c r="AZ198" s="11" t="s">
        <v>66</v>
      </c>
      <c r="BA198" s="182" t="s">
        <v>137</v>
      </c>
    </row>
    <row r="199" spans="1:67" s="266" customFormat="1" ht="16.5" customHeight="1" x14ac:dyDescent="0.2">
      <c r="A199" s="200"/>
      <c r="B199" s="28"/>
      <c r="C199" s="196" t="s">
        <v>292</v>
      </c>
      <c r="D199" s="154" t="s">
        <v>139</v>
      </c>
      <c r="E199" s="318" t="s">
        <v>293</v>
      </c>
      <c r="F199" s="319" t="s">
        <v>294</v>
      </c>
      <c r="G199" s="154" t="s">
        <v>208</v>
      </c>
      <c r="H199" s="155">
        <v>3.2000000000000001E-2</v>
      </c>
      <c r="I199" s="156">
        <v>35700</v>
      </c>
      <c r="J199" s="157">
        <f>ROUND(I199*H199,2)</f>
        <v>1142.4000000000001</v>
      </c>
      <c r="K199" s="319" t="s">
        <v>143</v>
      </c>
      <c r="L199" s="32"/>
      <c r="M199" s="158" t="s">
        <v>1</v>
      </c>
      <c r="N199" s="159" t="s">
        <v>38</v>
      </c>
      <c r="O199" s="53"/>
      <c r="P199" s="160">
        <f>O199*H199</f>
        <v>0</v>
      </c>
      <c r="Q199" s="160">
        <v>1.0900000000000001</v>
      </c>
      <c r="R199" s="160">
        <f>Q199*H199</f>
        <v>3.4880000000000001E-2</v>
      </c>
      <c r="S199" s="283"/>
      <c r="T199" s="160">
        <v>0</v>
      </c>
      <c r="U199" s="287"/>
      <c r="V199" s="161">
        <f>T199*H199</f>
        <v>0</v>
      </c>
      <c r="AT199" s="268" t="s">
        <v>144</v>
      </c>
      <c r="AV199" s="268" t="s">
        <v>139</v>
      </c>
      <c r="AW199" s="268" t="s">
        <v>79</v>
      </c>
      <c r="BA199" s="268" t="s">
        <v>137</v>
      </c>
      <c r="BG199" s="162">
        <f>IF(N199="základní",J199,0)</f>
        <v>0</v>
      </c>
      <c r="BH199" s="162">
        <f>IF(N199="snížená",J199,0)</f>
        <v>1142.4000000000001</v>
      </c>
      <c r="BI199" s="162">
        <f>IF(N199="zákl. přenesená",J199,0)</f>
        <v>0</v>
      </c>
      <c r="BJ199" s="162">
        <f>IF(N199="sníž. přenesená",J199,0)</f>
        <v>0</v>
      </c>
      <c r="BK199" s="162">
        <f>IF(N199="nulová",J199,0)</f>
        <v>0</v>
      </c>
      <c r="BL199" s="268" t="s">
        <v>79</v>
      </c>
      <c r="BM199" s="162">
        <f>ROUND(I199*H199,2)</f>
        <v>1142.4000000000001</v>
      </c>
      <c r="BN199" s="268" t="s">
        <v>144</v>
      </c>
      <c r="BO199" s="268" t="s">
        <v>295</v>
      </c>
    </row>
    <row r="200" spans="1:67" s="10" customFormat="1" x14ac:dyDescent="0.2">
      <c r="A200" s="240"/>
      <c r="B200" s="163"/>
      <c r="C200" s="197"/>
      <c r="D200" s="165" t="s">
        <v>146</v>
      </c>
      <c r="E200" s="166" t="s">
        <v>1</v>
      </c>
      <c r="F200" s="166" t="s">
        <v>287</v>
      </c>
      <c r="G200" s="164"/>
      <c r="H200" s="166" t="s">
        <v>1</v>
      </c>
      <c r="I200" s="167"/>
      <c r="J200" s="164"/>
      <c r="K200" s="164"/>
      <c r="L200" s="168"/>
      <c r="M200" s="169"/>
      <c r="N200" s="170"/>
      <c r="O200" s="170"/>
      <c r="P200" s="170"/>
      <c r="Q200" s="170"/>
      <c r="R200" s="170"/>
      <c r="S200" s="283"/>
      <c r="T200" s="170"/>
      <c r="U200" s="287"/>
      <c r="V200" s="171"/>
      <c r="AV200" s="172" t="s">
        <v>146</v>
      </c>
      <c r="AW200" s="172" t="s">
        <v>79</v>
      </c>
      <c r="AX200" s="10" t="s">
        <v>73</v>
      </c>
      <c r="AY200" s="10" t="s">
        <v>28</v>
      </c>
      <c r="AZ200" s="10" t="s">
        <v>66</v>
      </c>
      <c r="BA200" s="172" t="s">
        <v>137</v>
      </c>
    </row>
    <row r="201" spans="1:67" s="11" customFormat="1" x14ac:dyDescent="0.2">
      <c r="A201" s="241"/>
      <c r="B201" s="173"/>
      <c r="C201" s="198"/>
      <c r="D201" s="165" t="s">
        <v>146</v>
      </c>
      <c r="E201" s="175" t="s">
        <v>1</v>
      </c>
      <c r="F201" s="175" t="s">
        <v>296</v>
      </c>
      <c r="G201" s="174"/>
      <c r="H201" s="176">
        <v>3.2000000000000001E-2</v>
      </c>
      <c r="I201" s="177"/>
      <c r="J201" s="174"/>
      <c r="K201" s="174"/>
      <c r="L201" s="178"/>
      <c r="M201" s="179"/>
      <c r="N201" s="180"/>
      <c r="O201" s="180"/>
      <c r="P201" s="180"/>
      <c r="Q201" s="180"/>
      <c r="R201" s="180"/>
      <c r="S201" s="283"/>
      <c r="T201" s="180"/>
      <c r="U201" s="287"/>
      <c r="V201" s="181"/>
      <c r="AV201" s="182" t="s">
        <v>146</v>
      </c>
      <c r="AW201" s="182" t="s">
        <v>79</v>
      </c>
      <c r="AX201" s="11" t="s">
        <v>79</v>
      </c>
      <c r="AY201" s="11" t="s">
        <v>28</v>
      </c>
      <c r="AZ201" s="11" t="s">
        <v>66</v>
      </c>
      <c r="BA201" s="182" t="s">
        <v>137</v>
      </c>
    </row>
    <row r="202" spans="1:67" s="266" customFormat="1" ht="16.5" customHeight="1" x14ac:dyDescent="0.2">
      <c r="A202" s="200"/>
      <c r="B202" s="28"/>
      <c r="C202" s="196" t="s">
        <v>297</v>
      </c>
      <c r="D202" s="154" t="s">
        <v>139</v>
      </c>
      <c r="E202" s="318" t="s">
        <v>298</v>
      </c>
      <c r="F202" s="319" t="s">
        <v>299</v>
      </c>
      <c r="G202" s="154" t="s">
        <v>208</v>
      </c>
      <c r="H202" s="155">
        <v>0.63900000000000001</v>
      </c>
      <c r="I202" s="156">
        <v>35900</v>
      </c>
      <c r="J202" s="157">
        <f>ROUND(I202*H202,2)</f>
        <v>22940.1</v>
      </c>
      <c r="K202" s="319" t="s">
        <v>143</v>
      </c>
      <c r="L202" s="32"/>
      <c r="M202" s="158" t="s">
        <v>1</v>
      </c>
      <c r="N202" s="159" t="s">
        <v>38</v>
      </c>
      <c r="O202" s="53"/>
      <c r="P202" s="160">
        <f>O202*H202</f>
        <v>0</v>
      </c>
      <c r="Q202" s="160">
        <v>1.0900000000000001</v>
      </c>
      <c r="R202" s="160">
        <f>Q202*H202</f>
        <v>0.69651000000000007</v>
      </c>
      <c r="S202" s="283"/>
      <c r="T202" s="160">
        <v>0</v>
      </c>
      <c r="U202" s="287"/>
      <c r="V202" s="161">
        <f>T202*H202</f>
        <v>0</v>
      </c>
      <c r="AT202" s="268" t="s">
        <v>144</v>
      </c>
      <c r="AV202" s="268" t="s">
        <v>139</v>
      </c>
      <c r="AW202" s="268" t="s">
        <v>79</v>
      </c>
      <c r="BA202" s="268" t="s">
        <v>137</v>
      </c>
      <c r="BG202" s="162">
        <f>IF(N202="základní",J202,0)</f>
        <v>0</v>
      </c>
      <c r="BH202" s="162">
        <f>IF(N202="snížená",J202,0)</f>
        <v>22940.1</v>
      </c>
      <c r="BI202" s="162">
        <f>IF(N202="zákl. přenesená",J202,0)</f>
        <v>0</v>
      </c>
      <c r="BJ202" s="162">
        <f>IF(N202="sníž. přenesená",J202,0)</f>
        <v>0</v>
      </c>
      <c r="BK202" s="162">
        <f>IF(N202="nulová",J202,0)</f>
        <v>0</v>
      </c>
      <c r="BL202" s="268" t="s">
        <v>79</v>
      </c>
      <c r="BM202" s="162">
        <f>ROUND(I202*H202,2)</f>
        <v>22940.1</v>
      </c>
      <c r="BN202" s="268" t="s">
        <v>144</v>
      </c>
      <c r="BO202" s="268" t="s">
        <v>300</v>
      </c>
    </row>
    <row r="203" spans="1:67" s="10" customFormat="1" x14ac:dyDescent="0.2">
      <c r="A203" s="240"/>
      <c r="B203" s="163"/>
      <c r="C203" s="197"/>
      <c r="D203" s="165" t="s">
        <v>146</v>
      </c>
      <c r="E203" s="166" t="s">
        <v>1</v>
      </c>
      <c r="F203" s="166" t="s">
        <v>287</v>
      </c>
      <c r="G203" s="164"/>
      <c r="H203" s="166" t="s">
        <v>1</v>
      </c>
      <c r="I203" s="167"/>
      <c r="J203" s="164"/>
      <c r="K203" s="164"/>
      <c r="L203" s="168"/>
      <c r="M203" s="169"/>
      <c r="N203" s="170"/>
      <c r="O203" s="170"/>
      <c r="P203" s="170"/>
      <c r="Q203" s="170"/>
      <c r="R203" s="170"/>
      <c r="S203" s="283"/>
      <c r="T203" s="170"/>
      <c r="U203" s="287"/>
      <c r="V203" s="171"/>
      <c r="AV203" s="172" t="s">
        <v>146</v>
      </c>
      <c r="AW203" s="172" t="s">
        <v>79</v>
      </c>
      <c r="AX203" s="10" t="s">
        <v>73</v>
      </c>
      <c r="AY203" s="10" t="s">
        <v>28</v>
      </c>
      <c r="AZ203" s="10" t="s">
        <v>66</v>
      </c>
      <c r="BA203" s="172" t="s">
        <v>137</v>
      </c>
    </row>
    <row r="204" spans="1:67" s="11" customFormat="1" x14ac:dyDescent="0.2">
      <c r="A204" s="241"/>
      <c r="B204" s="173"/>
      <c r="C204" s="198"/>
      <c r="D204" s="165" t="s">
        <v>146</v>
      </c>
      <c r="E204" s="175" t="s">
        <v>1</v>
      </c>
      <c r="F204" s="175" t="s">
        <v>301</v>
      </c>
      <c r="G204" s="174"/>
      <c r="H204" s="176">
        <v>0.63900000000000001</v>
      </c>
      <c r="I204" s="177"/>
      <c r="J204" s="174"/>
      <c r="K204" s="174"/>
      <c r="L204" s="178"/>
      <c r="M204" s="179"/>
      <c r="N204" s="180"/>
      <c r="O204" s="180"/>
      <c r="P204" s="180"/>
      <c r="Q204" s="180"/>
      <c r="R204" s="180"/>
      <c r="S204" s="283"/>
      <c r="T204" s="180"/>
      <c r="U204" s="287"/>
      <c r="V204" s="181"/>
      <c r="AV204" s="182" t="s">
        <v>146</v>
      </c>
      <c r="AW204" s="182" t="s">
        <v>79</v>
      </c>
      <c r="AX204" s="11" t="s">
        <v>79</v>
      </c>
      <c r="AY204" s="11" t="s">
        <v>28</v>
      </c>
      <c r="AZ204" s="11" t="s">
        <v>66</v>
      </c>
      <c r="BA204" s="182" t="s">
        <v>137</v>
      </c>
    </row>
    <row r="205" spans="1:67" s="266" customFormat="1" ht="16.5" customHeight="1" x14ac:dyDescent="0.2">
      <c r="A205" s="200"/>
      <c r="B205" s="28"/>
      <c r="C205" s="217" t="s">
        <v>2456</v>
      </c>
      <c r="D205" s="217" t="s">
        <v>139</v>
      </c>
      <c r="E205" s="322" t="s">
        <v>2343</v>
      </c>
      <c r="F205" s="323" t="s">
        <v>2344</v>
      </c>
      <c r="G205" s="217" t="s">
        <v>142</v>
      </c>
      <c r="H205" s="218">
        <v>0.16800000000000001</v>
      </c>
      <c r="I205" s="219">
        <v>6800</v>
      </c>
      <c r="J205" s="220">
        <f>ROUND(I205*H205,2)</f>
        <v>1142.4000000000001</v>
      </c>
      <c r="K205" s="323"/>
      <c r="L205" s="32"/>
      <c r="M205" s="158" t="s">
        <v>1</v>
      </c>
      <c r="N205" s="159" t="s">
        <v>38</v>
      </c>
      <c r="O205" s="53"/>
      <c r="P205" s="160">
        <f>O205*H205</f>
        <v>0</v>
      </c>
      <c r="Q205" s="160">
        <v>1.6830000000000001</v>
      </c>
      <c r="R205" s="160"/>
      <c r="S205" s="258">
        <f>Q205*H205</f>
        <v>0.28274400000000005</v>
      </c>
      <c r="T205" s="160">
        <v>0</v>
      </c>
      <c r="U205" s="287"/>
      <c r="V205" s="161">
        <f>T205*H205</f>
        <v>0</v>
      </c>
      <c r="AT205" s="268" t="s">
        <v>144</v>
      </c>
      <c r="AV205" s="268" t="s">
        <v>139</v>
      </c>
      <c r="AW205" s="268" t="s">
        <v>79</v>
      </c>
      <c r="BA205" s="268" t="s">
        <v>137</v>
      </c>
      <c r="BG205" s="162">
        <f>IF(N205="základní",J205,0)</f>
        <v>0</v>
      </c>
      <c r="BH205" s="162">
        <f>IF(N205="snížená",J205,0)</f>
        <v>1142.4000000000001</v>
      </c>
      <c r="BI205" s="162">
        <f>IF(N205="zákl. přenesená",J205,0)</f>
        <v>0</v>
      </c>
      <c r="BJ205" s="162">
        <f>IF(N205="sníž. přenesená",J205,0)</f>
        <v>0</v>
      </c>
      <c r="BK205" s="162">
        <f>IF(N205="nulová",J205,0)</f>
        <v>0</v>
      </c>
      <c r="BL205" s="268" t="s">
        <v>79</v>
      </c>
      <c r="BM205" s="162">
        <f>ROUND(I205*H205,2)</f>
        <v>1142.4000000000001</v>
      </c>
      <c r="BN205" s="268" t="s">
        <v>144</v>
      </c>
      <c r="BO205" s="268" t="s">
        <v>305</v>
      </c>
    </row>
    <row r="206" spans="1:67" s="10" customFormat="1" x14ac:dyDescent="0.2">
      <c r="A206" s="240"/>
      <c r="B206" s="163"/>
      <c r="C206" s="197"/>
      <c r="D206" s="165" t="s">
        <v>146</v>
      </c>
      <c r="E206" s="166" t="s">
        <v>1</v>
      </c>
      <c r="F206" s="166" t="s">
        <v>227</v>
      </c>
      <c r="G206" s="164"/>
      <c r="H206" s="166" t="s">
        <v>1</v>
      </c>
      <c r="I206" s="167"/>
      <c r="J206" s="164"/>
      <c r="K206" s="164"/>
      <c r="L206" s="168"/>
      <c r="M206" s="169"/>
      <c r="N206" s="170"/>
      <c r="O206" s="170"/>
      <c r="P206" s="170"/>
      <c r="Q206" s="170"/>
      <c r="R206" s="170"/>
      <c r="S206" s="283"/>
      <c r="T206" s="170"/>
      <c r="U206" s="287"/>
      <c r="V206" s="171"/>
      <c r="AV206" s="172" t="s">
        <v>146</v>
      </c>
      <c r="AW206" s="172" t="s">
        <v>79</v>
      </c>
      <c r="AX206" s="10" t="s">
        <v>73</v>
      </c>
      <c r="AY206" s="10" t="s">
        <v>28</v>
      </c>
      <c r="AZ206" s="10" t="s">
        <v>66</v>
      </c>
      <c r="BA206" s="172" t="s">
        <v>137</v>
      </c>
    </row>
    <row r="207" spans="1:67" s="11" customFormat="1" x14ac:dyDescent="0.2">
      <c r="A207" s="241"/>
      <c r="B207" s="173"/>
      <c r="C207" s="198"/>
      <c r="D207" s="165" t="s">
        <v>146</v>
      </c>
      <c r="E207" s="175" t="s">
        <v>1</v>
      </c>
      <c r="F207" s="324" t="s">
        <v>2345</v>
      </c>
      <c r="G207" s="215"/>
      <c r="H207" s="216">
        <v>0.16800000000000001</v>
      </c>
      <c r="I207" s="177"/>
      <c r="J207" s="174"/>
      <c r="K207" s="174"/>
      <c r="L207" s="178"/>
      <c r="M207" s="179"/>
      <c r="N207" s="180"/>
      <c r="O207" s="180"/>
      <c r="P207" s="180"/>
      <c r="Q207" s="180"/>
      <c r="R207" s="180"/>
      <c r="S207" s="283"/>
      <c r="T207" s="180"/>
      <c r="U207" s="287"/>
      <c r="V207" s="181"/>
      <c r="AV207" s="182" t="s">
        <v>146</v>
      </c>
      <c r="AW207" s="182" t="s">
        <v>79</v>
      </c>
      <c r="AX207" s="11" t="s">
        <v>79</v>
      </c>
      <c r="AY207" s="11" t="s">
        <v>28</v>
      </c>
      <c r="AZ207" s="11" t="s">
        <v>66</v>
      </c>
      <c r="BA207" s="182" t="s">
        <v>137</v>
      </c>
    </row>
    <row r="208" spans="1:67" s="266" customFormat="1" ht="16.5" customHeight="1" x14ac:dyDescent="0.2">
      <c r="A208" s="200"/>
      <c r="B208" s="28"/>
      <c r="C208" s="196" t="s">
        <v>302</v>
      </c>
      <c r="D208" s="154" t="s">
        <v>139</v>
      </c>
      <c r="E208" s="318" t="s">
        <v>303</v>
      </c>
      <c r="F208" s="319" t="s">
        <v>304</v>
      </c>
      <c r="G208" s="154" t="s">
        <v>242</v>
      </c>
      <c r="H208" s="155">
        <v>7.3890000000000002</v>
      </c>
      <c r="I208" s="156">
        <v>688</v>
      </c>
      <c r="J208" s="157">
        <f>ROUND(I208*H208,2)</f>
        <v>5083.63</v>
      </c>
      <c r="K208" s="319" t="s">
        <v>143</v>
      </c>
      <c r="L208" s="32"/>
      <c r="M208" s="158" t="s">
        <v>1</v>
      </c>
      <c r="N208" s="159" t="s">
        <v>38</v>
      </c>
      <c r="O208" s="53"/>
      <c r="P208" s="160">
        <f>O208*H208</f>
        <v>0</v>
      </c>
      <c r="Q208" s="160">
        <v>0.17818000000000001</v>
      </c>
      <c r="R208" s="160">
        <f>Q208*H208</f>
        <v>1.3165720200000002</v>
      </c>
      <c r="S208" s="283"/>
      <c r="T208" s="160">
        <v>0</v>
      </c>
      <c r="U208" s="287"/>
      <c r="V208" s="161">
        <f>T208*H208</f>
        <v>0</v>
      </c>
      <c r="AT208" s="268" t="s">
        <v>144</v>
      </c>
      <c r="AV208" s="268" t="s">
        <v>139</v>
      </c>
      <c r="AW208" s="268" t="s">
        <v>79</v>
      </c>
      <c r="BA208" s="268" t="s">
        <v>137</v>
      </c>
      <c r="BG208" s="162">
        <f>IF(N208="základní",J208,0)</f>
        <v>0</v>
      </c>
      <c r="BH208" s="162">
        <f>IF(N208="snížená",J208,0)</f>
        <v>5083.63</v>
      </c>
      <c r="BI208" s="162">
        <f>IF(N208="zákl. přenesená",J208,0)</f>
        <v>0</v>
      </c>
      <c r="BJ208" s="162">
        <f>IF(N208="sníž. přenesená",J208,0)</f>
        <v>0</v>
      </c>
      <c r="BK208" s="162">
        <f>IF(N208="nulová",J208,0)</f>
        <v>0</v>
      </c>
      <c r="BL208" s="268" t="s">
        <v>79</v>
      </c>
      <c r="BM208" s="162">
        <f>ROUND(I208*H208,2)</f>
        <v>5083.63</v>
      </c>
      <c r="BN208" s="268" t="s">
        <v>144</v>
      </c>
      <c r="BO208" s="268" t="s">
        <v>305</v>
      </c>
    </row>
    <row r="209" spans="1:67" s="10" customFormat="1" x14ac:dyDescent="0.2">
      <c r="A209" s="240"/>
      <c r="B209" s="163"/>
      <c r="C209" s="197"/>
      <c r="D209" s="165" t="s">
        <v>146</v>
      </c>
      <c r="E209" s="166" t="s">
        <v>1</v>
      </c>
      <c r="F209" s="166" t="s">
        <v>227</v>
      </c>
      <c r="G209" s="164"/>
      <c r="H209" s="166" t="s">
        <v>1</v>
      </c>
      <c r="I209" s="167"/>
      <c r="J209" s="164"/>
      <c r="K209" s="164"/>
      <c r="L209" s="168"/>
      <c r="M209" s="169"/>
      <c r="N209" s="170"/>
      <c r="O209" s="170"/>
      <c r="P209" s="170"/>
      <c r="Q209" s="170"/>
      <c r="R209" s="170"/>
      <c r="S209" s="283"/>
      <c r="T209" s="170"/>
      <c r="U209" s="287"/>
      <c r="V209" s="171"/>
      <c r="AV209" s="172" t="s">
        <v>146</v>
      </c>
      <c r="AW209" s="172" t="s">
        <v>79</v>
      </c>
      <c r="AX209" s="10" t="s">
        <v>73</v>
      </c>
      <c r="AY209" s="10" t="s">
        <v>28</v>
      </c>
      <c r="AZ209" s="10" t="s">
        <v>66</v>
      </c>
      <c r="BA209" s="172" t="s">
        <v>137</v>
      </c>
    </row>
    <row r="210" spans="1:67" s="11" customFormat="1" x14ac:dyDescent="0.2">
      <c r="A210" s="241"/>
      <c r="B210" s="173"/>
      <c r="C210" s="198"/>
      <c r="D210" s="165" t="s">
        <v>146</v>
      </c>
      <c r="E210" s="175" t="s">
        <v>1</v>
      </c>
      <c r="F210" s="175" t="s">
        <v>306</v>
      </c>
      <c r="G210" s="174"/>
      <c r="H210" s="176">
        <v>7.3890000000000002</v>
      </c>
      <c r="I210" s="177"/>
      <c r="J210" s="174"/>
      <c r="K210" s="174"/>
      <c r="L210" s="178"/>
      <c r="M210" s="179"/>
      <c r="N210" s="180"/>
      <c r="O210" s="180"/>
      <c r="P210" s="180"/>
      <c r="Q210" s="180"/>
      <c r="R210" s="180"/>
      <c r="S210" s="283"/>
      <c r="T210" s="180"/>
      <c r="U210" s="287"/>
      <c r="V210" s="181"/>
      <c r="AV210" s="182" t="s">
        <v>146</v>
      </c>
      <c r="AW210" s="182" t="s">
        <v>79</v>
      </c>
      <c r="AX210" s="11" t="s">
        <v>79</v>
      </c>
      <c r="AY210" s="11" t="s">
        <v>28</v>
      </c>
      <c r="AZ210" s="11" t="s">
        <v>66</v>
      </c>
      <c r="BA210" s="182" t="s">
        <v>137</v>
      </c>
    </row>
    <row r="211" spans="1:67" s="266" customFormat="1" ht="16.5" customHeight="1" x14ac:dyDescent="0.2">
      <c r="A211" s="200"/>
      <c r="B211" s="28"/>
      <c r="C211" s="196" t="s">
        <v>307</v>
      </c>
      <c r="D211" s="154" t="s">
        <v>139</v>
      </c>
      <c r="E211" s="318" t="s">
        <v>308</v>
      </c>
      <c r="F211" s="319" t="s">
        <v>309</v>
      </c>
      <c r="G211" s="154" t="s">
        <v>142</v>
      </c>
      <c r="H211" s="155">
        <v>1.181</v>
      </c>
      <c r="I211" s="156">
        <v>6150</v>
      </c>
      <c r="J211" s="157">
        <f>ROUND(I211*H211,2)</f>
        <v>7263.15</v>
      </c>
      <c r="K211" s="319" t="s">
        <v>143</v>
      </c>
      <c r="L211" s="32"/>
      <c r="M211" s="158" t="s">
        <v>1</v>
      </c>
      <c r="N211" s="159" t="s">
        <v>38</v>
      </c>
      <c r="O211" s="53"/>
      <c r="P211" s="160">
        <f>O211*H211</f>
        <v>0</v>
      </c>
      <c r="Q211" s="160">
        <v>0.54034000000000004</v>
      </c>
      <c r="R211" s="160">
        <f>Q211*H211</f>
        <v>0.63814154000000012</v>
      </c>
      <c r="S211" s="283"/>
      <c r="T211" s="160">
        <v>0</v>
      </c>
      <c r="U211" s="287"/>
      <c r="V211" s="161">
        <f>T211*H211</f>
        <v>0</v>
      </c>
      <c r="AT211" s="268" t="s">
        <v>144</v>
      </c>
      <c r="AV211" s="268" t="s">
        <v>139</v>
      </c>
      <c r="AW211" s="268" t="s">
        <v>79</v>
      </c>
      <c r="BA211" s="268" t="s">
        <v>137</v>
      </c>
      <c r="BG211" s="162">
        <f>IF(N211="základní",J211,0)</f>
        <v>0</v>
      </c>
      <c r="BH211" s="162">
        <f>IF(N211="snížená",J211,0)</f>
        <v>7263.15</v>
      </c>
      <c r="BI211" s="162">
        <f>IF(N211="zákl. přenesená",J211,0)</f>
        <v>0</v>
      </c>
      <c r="BJ211" s="162">
        <f>IF(N211="sníž. přenesená",J211,0)</f>
        <v>0</v>
      </c>
      <c r="BK211" s="162">
        <f>IF(N211="nulová",J211,0)</f>
        <v>0</v>
      </c>
      <c r="BL211" s="268" t="s">
        <v>79</v>
      </c>
      <c r="BM211" s="162">
        <f>ROUND(I211*H211,2)</f>
        <v>7263.15</v>
      </c>
      <c r="BN211" s="268" t="s">
        <v>144</v>
      </c>
      <c r="BO211" s="268" t="s">
        <v>310</v>
      </c>
    </row>
    <row r="212" spans="1:67" s="10" customFormat="1" x14ac:dyDescent="0.2">
      <c r="A212" s="240"/>
      <c r="B212" s="163"/>
      <c r="C212" s="197"/>
      <c r="D212" s="165" t="s">
        <v>146</v>
      </c>
      <c r="E212" s="166" t="s">
        <v>1</v>
      </c>
      <c r="F212" s="166" t="s">
        <v>227</v>
      </c>
      <c r="G212" s="164"/>
      <c r="H212" s="166" t="s">
        <v>1</v>
      </c>
      <c r="I212" s="167"/>
      <c r="J212" s="164"/>
      <c r="K212" s="164"/>
      <c r="L212" s="168"/>
      <c r="M212" s="169"/>
      <c r="N212" s="170"/>
      <c r="O212" s="170"/>
      <c r="P212" s="170"/>
      <c r="Q212" s="170"/>
      <c r="R212" s="170"/>
      <c r="S212" s="283"/>
      <c r="T212" s="170"/>
      <c r="U212" s="287"/>
      <c r="V212" s="171"/>
      <c r="AV212" s="172" t="s">
        <v>146</v>
      </c>
      <c r="AW212" s="172" t="s">
        <v>79</v>
      </c>
      <c r="AX212" s="10" t="s">
        <v>73</v>
      </c>
      <c r="AY212" s="10" t="s">
        <v>28</v>
      </c>
      <c r="AZ212" s="10" t="s">
        <v>66</v>
      </c>
      <c r="BA212" s="172" t="s">
        <v>137</v>
      </c>
    </row>
    <row r="213" spans="1:67" s="11" customFormat="1" x14ac:dyDescent="0.2">
      <c r="A213" s="241"/>
      <c r="B213" s="173"/>
      <c r="C213" s="198"/>
      <c r="D213" s="165" t="s">
        <v>146</v>
      </c>
      <c r="E213" s="175" t="s">
        <v>1</v>
      </c>
      <c r="F213" s="175" t="s">
        <v>311</v>
      </c>
      <c r="G213" s="174"/>
      <c r="H213" s="176">
        <v>1.181</v>
      </c>
      <c r="I213" s="177"/>
      <c r="J213" s="174"/>
      <c r="K213" s="174"/>
      <c r="L213" s="178"/>
      <c r="M213" s="179"/>
      <c r="N213" s="180"/>
      <c r="O213" s="180"/>
      <c r="P213" s="180"/>
      <c r="Q213" s="180"/>
      <c r="R213" s="180"/>
      <c r="S213" s="283"/>
      <c r="T213" s="180"/>
      <c r="U213" s="287"/>
      <c r="V213" s="181"/>
      <c r="AV213" s="182" t="s">
        <v>146</v>
      </c>
      <c r="AW213" s="182" t="s">
        <v>79</v>
      </c>
      <c r="AX213" s="11" t="s">
        <v>79</v>
      </c>
      <c r="AY213" s="11" t="s">
        <v>28</v>
      </c>
      <c r="AZ213" s="11" t="s">
        <v>66</v>
      </c>
      <c r="BA213" s="182" t="s">
        <v>137</v>
      </c>
    </row>
    <row r="214" spans="1:67" s="266" customFormat="1" ht="16.5" customHeight="1" x14ac:dyDescent="0.2">
      <c r="A214" s="200"/>
      <c r="B214" s="28"/>
      <c r="C214" s="196" t="s">
        <v>312</v>
      </c>
      <c r="D214" s="154" t="s">
        <v>139</v>
      </c>
      <c r="E214" s="318" t="s">
        <v>313</v>
      </c>
      <c r="F214" s="319" t="s">
        <v>314</v>
      </c>
      <c r="G214" s="154" t="s">
        <v>142</v>
      </c>
      <c r="H214" s="155">
        <v>2.25</v>
      </c>
      <c r="I214" s="156">
        <v>9800</v>
      </c>
      <c r="J214" s="157">
        <f>ROUND(I214*H214,2)</f>
        <v>22050</v>
      </c>
      <c r="K214" s="319" t="s">
        <v>143</v>
      </c>
      <c r="L214" s="32"/>
      <c r="M214" s="158" t="s">
        <v>1</v>
      </c>
      <c r="N214" s="159" t="s">
        <v>38</v>
      </c>
      <c r="O214" s="53"/>
      <c r="P214" s="160">
        <f>O214*H214</f>
        <v>0</v>
      </c>
      <c r="Q214" s="160">
        <v>0.50375000000000003</v>
      </c>
      <c r="R214" s="160">
        <f>Q214*H214</f>
        <v>1.1334375000000001</v>
      </c>
      <c r="S214" s="283"/>
      <c r="T214" s="160">
        <v>1.95</v>
      </c>
      <c r="U214" s="287"/>
      <c r="V214" s="161">
        <f>T214*H214</f>
        <v>4.3875000000000002</v>
      </c>
      <c r="AT214" s="268" t="s">
        <v>144</v>
      </c>
      <c r="AV214" s="268" t="s">
        <v>139</v>
      </c>
      <c r="AW214" s="268" t="s">
        <v>79</v>
      </c>
      <c r="BA214" s="268" t="s">
        <v>137</v>
      </c>
      <c r="BG214" s="162">
        <f>IF(N214="základní",J214,0)</f>
        <v>0</v>
      </c>
      <c r="BH214" s="162">
        <f>IF(N214="snížená",J214,0)</f>
        <v>22050</v>
      </c>
      <c r="BI214" s="162">
        <f>IF(N214="zákl. přenesená",J214,0)</f>
        <v>0</v>
      </c>
      <c r="BJ214" s="162">
        <f>IF(N214="sníž. přenesená",J214,0)</f>
        <v>0</v>
      </c>
      <c r="BK214" s="162">
        <f>IF(N214="nulová",J214,0)</f>
        <v>0</v>
      </c>
      <c r="BL214" s="268" t="s">
        <v>79</v>
      </c>
      <c r="BM214" s="162">
        <f>ROUND(I214*H214,2)</f>
        <v>22050</v>
      </c>
      <c r="BN214" s="268" t="s">
        <v>144</v>
      </c>
      <c r="BO214" s="268" t="s">
        <v>315</v>
      </c>
    </row>
    <row r="215" spans="1:67" s="10" customFormat="1" x14ac:dyDescent="0.2">
      <c r="A215" s="240"/>
      <c r="B215" s="163"/>
      <c r="C215" s="197"/>
      <c r="D215" s="165" t="s">
        <v>146</v>
      </c>
      <c r="E215" s="166" t="s">
        <v>1</v>
      </c>
      <c r="F215" s="166" t="s">
        <v>316</v>
      </c>
      <c r="G215" s="164"/>
      <c r="H215" s="166" t="s">
        <v>1</v>
      </c>
      <c r="I215" s="167"/>
      <c r="J215" s="164"/>
      <c r="K215" s="164"/>
      <c r="L215" s="168"/>
      <c r="M215" s="169"/>
      <c r="N215" s="170"/>
      <c r="O215" s="170"/>
      <c r="P215" s="170"/>
      <c r="Q215" s="170"/>
      <c r="R215" s="170"/>
      <c r="S215" s="283"/>
      <c r="T215" s="170"/>
      <c r="U215" s="287"/>
      <c r="V215" s="171"/>
      <c r="AV215" s="172" t="s">
        <v>146</v>
      </c>
      <c r="AW215" s="172" t="s">
        <v>79</v>
      </c>
      <c r="AX215" s="10" t="s">
        <v>73</v>
      </c>
      <c r="AY215" s="10" t="s">
        <v>28</v>
      </c>
      <c r="AZ215" s="10" t="s">
        <v>66</v>
      </c>
      <c r="BA215" s="172" t="s">
        <v>137</v>
      </c>
    </row>
    <row r="216" spans="1:67" s="11" customFormat="1" x14ac:dyDescent="0.2">
      <c r="A216" s="241"/>
      <c r="B216" s="173"/>
      <c r="C216" s="198"/>
      <c r="D216" s="165" t="s">
        <v>146</v>
      </c>
      <c r="E216" s="175" t="s">
        <v>1</v>
      </c>
      <c r="F216" s="175" t="s">
        <v>317</v>
      </c>
      <c r="G216" s="174"/>
      <c r="H216" s="176">
        <v>2.25</v>
      </c>
      <c r="I216" s="177"/>
      <c r="J216" s="174"/>
      <c r="K216" s="174"/>
      <c r="L216" s="178"/>
      <c r="M216" s="179"/>
      <c r="N216" s="180"/>
      <c r="O216" s="180"/>
      <c r="P216" s="180"/>
      <c r="Q216" s="180"/>
      <c r="R216" s="180"/>
      <c r="S216" s="283"/>
      <c r="T216" s="180"/>
      <c r="U216" s="287"/>
      <c r="V216" s="181"/>
      <c r="AV216" s="182" t="s">
        <v>146</v>
      </c>
      <c r="AW216" s="182" t="s">
        <v>79</v>
      </c>
      <c r="AX216" s="11" t="s">
        <v>79</v>
      </c>
      <c r="AY216" s="11" t="s">
        <v>28</v>
      </c>
      <c r="AZ216" s="11" t="s">
        <v>66</v>
      </c>
      <c r="BA216" s="182" t="s">
        <v>137</v>
      </c>
    </row>
    <row r="217" spans="1:67" s="266" customFormat="1" ht="16.5" customHeight="1" x14ac:dyDescent="0.2">
      <c r="A217" s="200"/>
      <c r="B217" s="28"/>
      <c r="C217" s="214" t="s">
        <v>318</v>
      </c>
      <c r="D217" s="183" t="s">
        <v>217</v>
      </c>
      <c r="E217" s="320" t="s">
        <v>319</v>
      </c>
      <c r="F217" s="321" t="s">
        <v>320</v>
      </c>
      <c r="G217" s="183" t="s">
        <v>285</v>
      </c>
      <c r="H217" s="184">
        <v>1208</v>
      </c>
      <c r="I217" s="185">
        <v>7.5</v>
      </c>
      <c r="J217" s="186">
        <f>ROUND(I217*H217,2)</f>
        <v>9060</v>
      </c>
      <c r="K217" s="321" t="s">
        <v>143</v>
      </c>
      <c r="L217" s="187"/>
      <c r="M217" s="188" t="s">
        <v>1</v>
      </c>
      <c r="N217" s="189" t="s">
        <v>38</v>
      </c>
      <c r="O217" s="53"/>
      <c r="P217" s="160">
        <f>O217*H217</f>
        <v>0</v>
      </c>
      <c r="Q217" s="160">
        <v>4.1000000000000003E-3</v>
      </c>
      <c r="R217" s="160">
        <f>Q217*H217</f>
        <v>4.9528000000000008</v>
      </c>
      <c r="S217" s="283"/>
      <c r="T217" s="160">
        <v>0</v>
      </c>
      <c r="U217" s="287"/>
      <c r="V217" s="161">
        <f>T217*H217</f>
        <v>0</v>
      </c>
      <c r="AT217" s="268" t="s">
        <v>176</v>
      </c>
      <c r="AV217" s="268" t="s">
        <v>217</v>
      </c>
      <c r="AW217" s="268" t="s">
        <v>79</v>
      </c>
      <c r="BA217" s="268" t="s">
        <v>137</v>
      </c>
      <c r="BG217" s="162">
        <f>IF(N217="základní",J217,0)</f>
        <v>0</v>
      </c>
      <c r="BH217" s="162">
        <f>IF(N217="snížená",J217,0)</f>
        <v>9060</v>
      </c>
      <c r="BI217" s="162">
        <f>IF(N217="zákl. přenesená",J217,0)</f>
        <v>0</v>
      </c>
      <c r="BJ217" s="162">
        <f>IF(N217="sníž. přenesená",J217,0)</f>
        <v>0</v>
      </c>
      <c r="BK217" s="162">
        <f>IF(N217="nulová",J217,0)</f>
        <v>0</v>
      </c>
      <c r="BL217" s="268" t="s">
        <v>79</v>
      </c>
      <c r="BM217" s="162">
        <f>ROUND(I217*H217,2)</f>
        <v>9060</v>
      </c>
      <c r="BN217" s="268" t="s">
        <v>144</v>
      </c>
      <c r="BO217" s="268" t="s">
        <v>321</v>
      </c>
    </row>
    <row r="218" spans="1:67" s="11" customFormat="1" x14ac:dyDescent="0.2">
      <c r="A218" s="241"/>
      <c r="B218" s="173"/>
      <c r="C218" s="198"/>
      <c r="D218" s="165" t="s">
        <v>146</v>
      </c>
      <c r="E218" s="175" t="s">
        <v>1</v>
      </c>
      <c r="F218" s="175" t="s">
        <v>322</v>
      </c>
      <c r="G218" s="174"/>
      <c r="H218" s="176">
        <v>1207.712</v>
      </c>
      <c r="I218" s="177"/>
      <c r="J218" s="174"/>
      <c r="K218" s="174"/>
      <c r="L218" s="178"/>
      <c r="M218" s="179"/>
      <c r="N218" s="180"/>
      <c r="O218" s="180"/>
      <c r="P218" s="180"/>
      <c r="Q218" s="180"/>
      <c r="R218" s="180"/>
      <c r="S218" s="283"/>
      <c r="T218" s="180"/>
      <c r="U218" s="287"/>
      <c r="V218" s="181"/>
      <c r="AV218" s="182" t="s">
        <v>146</v>
      </c>
      <c r="AW218" s="182" t="s">
        <v>79</v>
      </c>
      <c r="AX218" s="11" t="s">
        <v>79</v>
      </c>
      <c r="AY218" s="11" t="s">
        <v>28</v>
      </c>
      <c r="AZ218" s="11" t="s">
        <v>66</v>
      </c>
      <c r="BA218" s="182" t="s">
        <v>137</v>
      </c>
    </row>
    <row r="219" spans="1:67" s="11" customFormat="1" x14ac:dyDescent="0.2">
      <c r="A219" s="241"/>
      <c r="B219" s="173"/>
      <c r="C219" s="198"/>
      <c r="D219" s="165" t="s">
        <v>146</v>
      </c>
      <c r="E219" s="175" t="s">
        <v>1</v>
      </c>
      <c r="F219" s="175" t="s">
        <v>323</v>
      </c>
      <c r="G219" s="174"/>
      <c r="H219" s="176">
        <v>0.28799999999999998</v>
      </c>
      <c r="I219" s="177"/>
      <c r="J219" s="174"/>
      <c r="K219" s="174"/>
      <c r="L219" s="178"/>
      <c r="M219" s="179"/>
      <c r="N219" s="180"/>
      <c r="O219" s="180"/>
      <c r="P219" s="180"/>
      <c r="Q219" s="180"/>
      <c r="R219" s="180"/>
      <c r="S219" s="283"/>
      <c r="T219" s="180"/>
      <c r="U219" s="287"/>
      <c r="V219" s="181"/>
      <c r="AV219" s="182" t="s">
        <v>146</v>
      </c>
      <c r="AW219" s="182" t="s">
        <v>79</v>
      </c>
      <c r="AX219" s="11" t="s">
        <v>79</v>
      </c>
      <c r="AY219" s="11" t="s">
        <v>28</v>
      </c>
      <c r="AZ219" s="11" t="s">
        <v>66</v>
      </c>
      <c r="BA219" s="182" t="s">
        <v>137</v>
      </c>
    </row>
    <row r="220" spans="1:67" s="266" customFormat="1" ht="16.5" customHeight="1" x14ac:dyDescent="0.2">
      <c r="A220" s="200"/>
      <c r="B220" s="28"/>
      <c r="C220" s="196" t="s">
        <v>324</v>
      </c>
      <c r="D220" s="154" t="s">
        <v>139</v>
      </c>
      <c r="E220" s="318" t="s">
        <v>325</v>
      </c>
      <c r="F220" s="319" t="s">
        <v>326</v>
      </c>
      <c r="G220" s="154" t="s">
        <v>327</v>
      </c>
      <c r="H220" s="155">
        <v>1</v>
      </c>
      <c r="I220" s="156">
        <v>29000</v>
      </c>
      <c r="J220" s="157">
        <f>ROUND(I220*H220,2)</f>
        <v>29000</v>
      </c>
      <c r="K220" s="319" t="s">
        <v>143</v>
      </c>
      <c r="L220" s="32"/>
      <c r="M220" s="158" t="s">
        <v>1</v>
      </c>
      <c r="N220" s="159" t="s">
        <v>38</v>
      </c>
      <c r="O220" s="53"/>
      <c r="P220" s="160">
        <f>O220*H220</f>
        <v>0</v>
      </c>
      <c r="Q220" s="160">
        <v>0.68752999999999997</v>
      </c>
      <c r="R220" s="160">
        <f>Q220*H220</f>
        <v>0.68752999999999997</v>
      </c>
      <c r="S220" s="283"/>
      <c r="T220" s="160">
        <v>0</v>
      </c>
      <c r="U220" s="287"/>
      <c r="V220" s="161">
        <f>T220*H220</f>
        <v>0</v>
      </c>
      <c r="AT220" s="268" t="s">
        <v>144</v>
      </c>
      <c r="AV220" s="268" t="s">
        <v>139</v>
      </c>
      <c r="AW220" s="268" t="s">
        <v>79</v>
      </c>
      <c r="BA220" s="268" t="s">
        <v>137</v>
      </c>
      <c r="BG220" s="162">
        <f>IF(N220="základní",J220,0)</f>
        <v>0</v>
      </c>
      <c r="BH220" s="162">
        <f>IF(N220="snížená",J220,0)</f>
        <v>29000</v>
      </c>
      <c r="BI220" s="162">
        <f>IF(N220="zákl. přenesená",J220,0)</f>
        <v>0</v>
      </c>
      <c r="BJ220" s="162">
        <f>IF(N220="sníž. přenesená",J220,0)</f>
        <v>0</v>
      </c>
      <c r="BK220" s="162">
        <f>IF(N220="nulová",J220,0)</f>
        <v>0</v>
      </c>
      <c r="BL220" s="268" t="s">
        <v>79</v>
      </c>
      <c r="BM220" s="162">
        <f>ROUND(I220*H220,2)</f>
        <v>29000</v>
      </c>
      <c r="BN220" s="268" t="s">
        <v>144</v>
      </c>
      <c r="BO220" s="268" t="s">
        <v>328</v>
      </c>
    </row>
    <row r="221" spans="1:67" s="10" customFormat="1" x14ac:dyDescent="0.2">
      <c r="A221" s="240"/>
      <c r="B221" s="163"/>
      <c r="C221" s="197"/>
      <c r="D221" s="165" t="s">
        <v>146</v>
      </c>
      <c r="E221" s="166" t="s">
        <v>1</v>
      </c>
      <c r="F221" s="166" t="s">
        <v>227</v>
      </c>
      <c r="G221" s="164"/>
      <c r="H221" s="166" t="s">
        <v>1</v>
      </c>
      <c r="I221" s="167"/>
      <c r="J221" s="164"/>
      <c r="K221" s="164"/>
      <c r="L221" s="168"/>
      <c r="M221" s="169"/>
      <c r="N221" s="170"/>
      <c r="O221" s="170"/>
      <c r="P221" s="170"/>
      <c r="Q221" s="170"/>
      <c r="R221" s="170"/>
      <c r="S221" s="283"/>
      <c r="T221" s="170"/>
      <c r="U221" s="287"/>
      <c r="V221" s="171"/>
      <c r="AV221" s="172" t="s">
        <v>146</v>
      </c>
      <c r="AW221" s="172" t="s">
        <v>79</v>
      </c>
      <c r="AX221" s="10" t="s">
        <v>73</v>
      </c>
      <c r="AY221" s="10" t="s">
        <v>28</v>
      </c>
      <c r="AZ221" s="10" t="s">
        <v>66</v>
      </c>
      <c r="BA221" s="172" t="s">
        <v>137</v>
      </c>
    </row>
    <row r="222" spans="1:67" s="11" customFormat="1" x14ac:dyDescent="0.2">
      <c r="A222" s="241"/>
      <c r="B222" s="173"/>
      <c r="C222" s="198"/>
      <c r="D222" s="165" t="s">
        <v>146</v>
      </c>
      <c r="E222" s="175" t="s">
        <v>1</v>
      </c>
      <c r="F222" s="175" t="s">
        <v>73</v>
      </c>
      <c r="G222" s="174"/>
      <c r="H222" s="176">
        <v>1</v>
      </c>
      <c r="I222" s="177"/>
      <c r="J222" s="174"/>
      <c r="K222" s="174"/>
      <c r="L222" s="178"/>
      <c r="M222" s="179"/>
      <c r="N222" s="180"/>
      <c r="O222" s="180"/>
      <c r="P222" s="180"/>
      <c r="Q222" s="180"/>
      <c r="R222" s="180"/>
      <c r="S222" s="283"/>
      <c r="T222" s="180"/>
      <c r="U222" s="287"/>
      <c r="V222" s="181"/>
      <c r="AV222" s="182" t="s">
        <v>146</v>
      </c>
      <c r="AW222" s="182" t="s">
        <v>79</v>
      </c>
      <c r="AX222" s="11" t="s">
        <v>79</v>
      </c>
      <c r="AY222" s="11" t="s">
        <v>28</v>
      </c>
      <c r="AZ222" s="11" t="s">
        <v>66</v>
      </c>
      <c r="BA222" s="182" t="s">
        <v>137</v>
      </c>
    </row>
    <row r="223" spans="1:67" s="266" customFormat="1" ht="16.5" customHeight="1" x14ac:dyDescent="0.2">
      <c r="A223" s="200"/>
      <c r="B223" s="28"/>
      <c r="C223" s="196" t="s">
        <v>329</v>
      </c>
      <c r="D223" s="154" t="s">
        <v>139</v>
      </c>
      <c r="E223" s="318" t="s">
        <v>330</v>
      </c>
      <c r="F223" s="319" t="s">
        <v>331</v>
      </c>
      <c r="G223" s="154" t="s">
        <v>263</v>
      </c>
      <c r="H223" s="155">
        <v>6.25</v>
      </c>
      <c r="I223" s="156">
        <v>6550</v>
      </c>
      <c r="J223" s="157">
        <f>ROUND(I223*H223,2)</f>
        <v>40937.5</v>
      </c>
      <c r="K223" s="319" t="s">
        <v>143</v>
      </c>
      <c r="L223" s="32"/>
      <c r="M223" s="158" t="s">
        <v>1</v>
      </c>
      <c r="N223" s="159" t="s">
        <v>38</v>
      </c>
      <c r="O223" s="53"/>
      <c r="P223" s="160">
        <f>O223*H223</f>
        <v>0</v>
      </c>
      <c r="Q223" s="160">
        <v>0.20988000000000001</v>
      </c>
      <c r="R223" s="160">
        <f>Q223*H223</f>
        <v>1.31175</v>
      </c>
      <c r="S223" s="283"/>
      <c r="T223" s="160">
        <v>0</v>
      </c>
      <c r="U223" s="287"/>
      <c r="V223" s="161">
        <f>T223*H223</f>
        <v>0</v>
      </c>
      <c r="AT223" s="268" t="s">
        <v>144</v>
      </c>
      <c r="AV223" s="268" t="s">
        <v>139</v>
      </c>
      <c r="AW223" s="268" t="s">
        <v>79</v>
      </c>
      <c r="BA223" s="268" t="s">
        <v>137</v>
      </c>
      <c r="BG223" s="162">
        <f>IF(N223="základní",J223,0)</f>
        <v>0</v>
      </c>
      <c r="BH223" s="162">
        <f>IF(N223="snížená",J223,0)</f>
        <v>40937.5</v>
      </c>
      <c r="BI223" s="162">
        <f>IF(N223="zákl. přenesená",J223,0)</f>
        <v>0</v>
      </c>
      <c r="BJ223" s="162">
        <f>IF(N223="sníž. přenesená",J223,0)</f>
        <v>0</v>
      </c>
      <c r="BK223" s="162">
        <f>IF(N223="nulová",J223,0)</f>
        <v>0</v>
      </c>
      <c r="BL223" s="268" t="s">
        <v>79</v>
      </c>
      <c r="BM223" s="162">
        <f>ROUND(I223*H223,2)</f>
        <v>40937.5</v>
      </c>
      <c r="BN223" s="268" t="s">
        <v>144</v>
      </c>
      <c r="BO223" s="268" t="s">
        <v>332</v>
      </c>
    </row>
    <row r="224" spans="1:67" s="10" customFormat="1" x14ac:dyDescent="0.2">
      <c r="A224" s="240"/>
      <c r="B224" s="163"/>
      <c r="C224" s="197"/>
      <c r="D224" s="165" t="s">
        <v>146</v>
      </c>
      <c r="E224" s="166" t="s">
        <v>1</v>
      </c>
      <c r="F224" s="166" t="s">
        <v>227</v>
      </c>
      <c r="G224" s="164"/>
      <c r="H224" s="166" t="s">
        <v>1</v>
      </c>
      <c r="I224" s="167"/>
      <c r="J224" s="164"/>
      <c r="K224" s="164"/>
      <c r="L224" s="168"/>
      <c r="M224" s="169"/>
      <c r="N224" s="170"/>
      <c r="O224" s="170"/>
      <c r="P224" s="170"/>
      <c r="Q224" s="170"/>
      <c r="R224" s="170"/>
      <c r="S224" s="283"/>
      <c r="T224" s="170"/>
      <c r="U224" s="287"/>
      <c r="V224" s="171"/>
      <c r="AV224" s="172" t="s">
        <v>146</v>
      </c>
      <c r="AW224" s="172" t="s">
        <v>79</v>
      </c>
      <c r="AX224" s="10" t="s">
        <v>73</v>
      </c>
      <c r="AY224" s="10" t="s">
        <v>28</v>
      </c>
      <c r="AZ224" s="10" t="s">
        <v>66</v>
      </c>
      <c r="BA224" s="172" t="s">
        <v>137</v>
      </c>
    </row>
    <row r="225" spans="1:67" s="11" customFormat="1" x14ac:dyDescent="0.2">
      <c r="A225" s="241"/>
      <c r="B225" s="173"/>
      <c r="C225" s="198"/>
      <c r="D225" s="165" t="s">
        <v>146</v>
      </c>
      <c r="E225" s="175" t="s">
        <v>1</v>
      </c>
      <c r="F225" s="175" t="s">
        <v>333</v>
      </c>
      <c r="G225" s="174"/>
      <c r="H225" s="176">
        <v>6.25</v>
      </c>
      <c r="I225" s="177"/>
      <c r="J225" s="174"/>
      <c r="K225" s="174"/>
      <c r="L225" s="178"/>
      <c r="M225" s="179"/>
      <c r="N225" s="180"/>
      <c r="O225" s="180"/>
      <c r="P225" s="180"/>
      <c r="Q225" s="180"/>
      <c r="R225" s="180"/>
      <c r="S225" s="283"/>
      <c r="T225" s="180"/>
      <c r="U225" s="287"/>
      <c r="V225" s="181"/>
      <c r="AV225" s="182" t="s">
        <v>146</v>
      </c>
      <c r="AW225" s="182" t="s">
        <v>79</v>
      </c>
      <c r="AX225" s="11" t="s">
        <v>79</v>
      </c>
      <c r="AY225" s="11" t="s">
        <v>28</v>
      </c>
      <c r="AZ225" s="11" t="s">
        <v>66</v>
      </c>
      <c r="BA225" s="182" t="s">
        <v>137</v>
      </c>
    </row>
    <row r="226" spans="1:67" s="266" customFormat="1" ht="16.5" customHeight="1" x14ac:dyDescent="0.2">
      <c r="A226" s="200"/>
      <c r="B226" s="28"/>
      <c r="C226" s="196" t="s">
        <v>334</v>
      </c>
      <c r="D226" s="154" t="s">
        <v>139</v>
      </c>
      <c r="E226" s="318" t="s">
        <v>335</v>
      </c>
      <c r="F226" s="319" t="s">
        <v>336</v>
      </c>
      <c r="G226" s="154" t="s">
        <v>285</v>
      </c>
      <c r="H226" s="155">
        <v>1</v>
      </c>
      <c r="I226" s="156">
        <v>3000</v>
      </c>
      <c r="J226" s="157">
        <f>ROUND(I226*H226,2)</f>
        <v>3000</v>
      </c>
      <c r="K226" s="319" t="s">
        <v>143</v>
      </c>
      <c r="L226" s="32"/>
      <c r="M226" s="158" t="s">
        <v>1</v>
      </c>
      <c r="N226" s="159" t="s">
        <v>38</v>
      </c>
      <c r="O226" s="53"/>
      <c r="P226" s="160">
        <f>O226*H226</f>
        <v>0</v>
      </c>
      <c r="Q226" s="160">
        <v>2.5000000000000001E-2</v>
      </c>
      <c r="R226" s="160">
        <f>Q226*H226</f>
        <v>2.5000000000000001E-2</v>
      </c>
      <c r="S226" s="283"/>
      <c r="T226" s="160">
        <v>0</v>
      </c>
      <c r="U226" s="287"/>
      <c r="V226" s="161">
        <f>T226*H226</f>
        <v>0</v>
      </c>
      <c r="AT226" s="268" t="s">
        <v>144</v>
      </c>
      <c r="AV226" s="268" t="s">
        <v>139</v>
      </c>
      <c r="AW226" s="268" t="s">
        <v>79</v>
      </c>
      <c r="BA226" s="268" t="s">
        <v>137</v>
      </c>
      <c r="BG226" s="162">
        <f>IF(N226="základní",J226,0)</f>
        <v>0</v>
      </c>
      <c r="BH226" s="162">
        <f>IF(N226="snížená",J226,0)</f>
        <v>3000</v>
      </c>
      <c r="BI226" s="162">
        <f>IF(N226="zákl. přenesená",J226,0)</f>
        <v>0</v>
      </c>
      <c r="BJ226" s="162">
        <f>IF(N226="sníž. přenesená",J226,0)</f>
        <v>0</v>
      </c>
      <c r="BK226" s="162">
        <f>IF(N226="nulová",J226,0)</f>
        <v>0</v>
      </c>
      <c r="BL226" s="268" t="s">
        <v>79</v>
      </c>
      <c r="BM226" s="162">
        <f>ROUND(I226*H226,2)</f>
        <v>3000</v>
      </c>
      <c r="BN226" s="268" t="s">
        <v>144</v>
      </c>
      <c r="BO226" s="268" t="s">
        <v>337</v>
      </c>
    </row>
    <row r="227" spans="1:67" s="10" customFormat="1" x14ac:dyDescent="0.2">
      <c r="A227" s="240"/>
      <c r="B227" s="163"/>
      <c r="C227" s="197"/>
      <c r="D227" s="165" t="s">
        <v>146</v>
      </c>
      <c r="E227" s="166" t="s">
        <v>1</v>
      </c>
      <c r="F227" s="166" t="s">
        <v>227</v>
      </c>
      <c r="G227" s="164"/>
      <c r="H227" s="166" t="s">
        <v>1</v>
      </c>
      <c r="I227" s="167"/>
      <c r="J227" s="164"/>
      <c r="K227" s="164"/>
      <c r="L227" s="168"/>
      <c r="M227" s="169"/>
      <c r="N227" s="170"/>
      <c r="O227" s="170"/>
      <c r="P227" s="170"/>
      <c r="Q227" s="170"/>
      <c r="R227" s="170"/>
      <c r="S227" s="283"/>
      <c r="T227" s="170"/>
      <c r="U227" s="287"/>
      <c r="V227" s="171"/>
      <c r="AV227" s="172" t="s">
        <v>146</v>
      </c>
      <c r="AW227" s="172" t="s">
        <v>79</v>
      </c>
      <c r="AX227" s="10" t="s">
        <v>73</v>
      </c>
      <c r="AY227" s="10" t="s">
        <v>28</v>
      </c>
      <c r="AZ227" s="10" t="s">
        <v>66</v>
      </c>
      <c r="BA227" s="172" t="s">
        <v>137</v>
      </c>
    </row>
    <row r="228" spans="1:67" s="11" customFormat="1" x14ac:dyDescent="0.2">
      <c r="A228" s="241"/>
      <c r="B228" s="173"/>
      <c r="C228" s="198"/>
      <c r="D228" s="165" t="s">
        <v>146</v>
      </c>
      <c r="E228" s="175" t="s">
        <v>1</v>
      </c>
      <c r="F228" s="175" t="s">
        <v>73</v>
      </c>
      <c r="G228" s="174"/>
      <c r="H228" s="176">
        <v>1</v>
      </c>
      <c r="I228" s="177"/>
      <c r="J228" s="174"/>
      <c r="K228" s="174"/>
      <c r="L228" s="178"/>
      <c r="M228" s="179"/>
      <c r="N228" s="180"/>
      <c r="O228" s="180"/>
      <c r="P228" s="180"/>
      <c r="Q228" s="180"/>
      <c r="R228" s="180"/>
      <c r="S228" s="283"/>
      <c r="T228" s="180"/>
      <c r="U228" s="287"/>
      <c r="V228" s="181"/>
      <c r="AV228" s="182" t="s">
        <v>146</v>
      </c>
      <c r="AW228" s="182" t="s">
        <v>79</v>
      </c>
      <c r="AX228" s="11" t="s">
        <v>79</v>
      </c>
      <c r="AY228" s="11" t="s">
        <v>28</v>
      </c>
      <c r="AZ228" s="11" t="s">
        <v>66</v>
      </c>
      <c r="BA228" s="182" t="s">
        <v>137</v>
      </c>
    </row>
    <row r="229" spans="1:67" s="266" customFormat="1" ht="16.5" customHeight="1" x14ac:dyDescent="0.2">
      <c r="A229" s="200"/>
      <c r="B229" s="28"/>
      <c r="C229" s="196" t="s">
        <v>338</v>
      </c>
      <c r="D229" s="154" t="s">
        <v>139</v>
      </c>
      <c r="E229" s="318" t="s">
        <v>339</v>
      </c>
      <c r="F229" s="319" t="s">
        <v>340</v>
      </c>
      <c r="G229" s="154" t="s">
        <v>285</v>
      </c>
      <c r="H229" s="155">
        <v>4</v>
      </c>
      <c r="I229" s="156">
        <v>20000</v>
      </c>
      <c r="J229" s="157">
        <f>ROUND(I229*H229,2)</f>
        <v>80000</v>
      </c>
      <c r="K229" s="319" t="s">
        <v>1</v>
      </c>
      <c r="L229" s="32"/>
      <c r="M229" s="158" t="s">
        <v>1</v>
      </c>
      <c r="N229" s="159" t="s">
        <v>38</v>
      </c>
      <c r="O229" s="53"/>
      <c r="P229" s="160">
        <f>O229*H229</f>
        <v>0</v>
      </c>
      <c r="Q229" s="160">
        <v>0.84499999999999997</v>
      </c>
      <c r="R229" s="160">
        <f>Q229*H229</f>
        <v>3.38</v>
      </c>
      <c r="S229" s="283"/>
      <c r="T229" s="160">
        <v>0</v>
      </c>
      <c r="U229" s="287"/>
      <c r="V229" s="161">
        <f>T229*H229</f>
        <v>0</v>
      </c>
      <c r="AT229" s="268" t="s">
        <v>144</v>
      </c>
      <c r="AV229" s="268" t="s">
        <v>139</v>
      </c>
      <c r="AW229" s="268" t="s">
        <v>79</v>
      </c>
      <c r="BA229" s="268" t="s">
        <v>137</v>
      </c>
      <c r="BG229" s="162">
        <f>IF(N229="základní",J229,0)</f>
        <v>0</v>
      </c>
      <c r="BH229" s="162">
        <f>IF(N229="snížená",J229,0)</f>
        <v>80000</v>
      </c>
      <c r="BI229" s="162">
        <f>IF(N229="zákl. přenesená",J229,0)</f>
        <v>0</v>
      </c>
      <c r="BJ229" s="162">
        <f>IF(N229="sníž. přenesená",J229,0)</f>
        <v>0</v>
      </c>
      <c r="BK229" s="162">
        <f>IF(N229="nulová",J229,0)</f>
        <v>0</v>
      </c>
      <c r="BL229" s="268" t="s">
        <v>79</v>
      </c>
      <c r="BM229" s="162">
        <f>ROUND(I229*H229,2)</f>
        <v>80000</v>
      </c>
      <c r="BN229" s="268" t="s">
        <v>144</v>
      </c>
      <c r="BO229" s="268" t="s">
        <v>341</v>
      </c>
    </row>
    <row r="230" spans="1:67" s="10" customFormat="1" x14ac:dyDescent="0.2">
      <c r="A230" s="240"/>
      <c r="B230" s="163"/>
      <c r="C230" s="197"/>
      <c r="D230" s="165" t="s">
        <v>146</v>
      </c>
      <c r="E230" s="166" t="s">
        <v>1</v>
      </c>
      <c r="F230" s="166" t="s">
        <v>287</v>
      </c>
      <c r="G230" s="164"/>
      <c r="H230" s="166" t="s">
        <v>1</v>
      </c>
      <c r="I230" s="167"/>
      <c r="J230" s="164"/>
      <c r="K230" s="164"/>
      <c r="L230" s="168"/>
      <c r="M230" s="169"/>
      <c r="N230" s="170"/>
      <c r="O230" s="170"/>
      <c r="P230" s="170"/>
      <c r="Q230" s="170"/>
      <c r="R230" s="170"/>
      <c r="S230" s="283"/>
      <c r="T230" s="170"/>
      <c r="U230" s="287"/>
      <c r="V230" s="171"/>
      <c r="AV230" s="172" t="s">
        <v>146</v>
      </c>
      <c r="AW230" s="172" t="s">
        <v>79</v>
      </c>
      <c r="AX230" s="10" t="s">
        <v>73</v>
      </c>
      <c r="AY230" s="10" t="s">
        <v>28</v>
      </c>
      <c r="AZ230" s="10" t="s">
        <v>66</v>
      </c>
      <c r="BA230" s="172" t="s">
        <v>137</v>
      </c>
    </row>
    <row r="231" spans="1:67" s="11" customFormat="1" x14ac:dyDescent="0.2">
      <c r="A231" s="241"/>
      <c r="B231" s="173"/>
      <c r="C231" s="198"/>
      <c r="D231" s="165" t="s">
        <v>146</v>
      </c>
      <c r="E231" s="175" t="s">
        <v>1</v>
      </c>
      <c r="F231" s="175" t="s">
        <v>144</v>
      </c>
      <c r="G231" s="174"/>
      <c r="H231" s="176">
        <v>4</v>
      </c>
      <c r="I231" s="177"/>
      <c r="J231" s="174"/>
      <c r="K231" s="174"/>
      <c r="L231" s="178"/>
      <c r="M231" s="179"/>
      <c r="N231" s="180"/>
      <c r="O231" s="180"/>
      <c r="P231" s="180"/>
      <c r="Q231" s="180"/>
      <c r="R231" s="180"/>
      <c r="S231" s="283"/>
      <c r="T231" s="180"/>
      <c r="U231" s="287"/>
      <c r="V231" s="181"/>
      <c r="AV231" s="182" t="s">
        <v>146</v>
      </c>
      <c r="AW231" s="182" t="s">
        <v>79</v>
      </c>
      <c r="AX231" s="11" t="s">
        <v>79</v>
      </c>
      <c r="AY231" s="11" t="s">
        <v>28</v>
      </c>
      <c r="AZ231" s="11" t="s">
        <v>66</v>
      </c>
      <c r="BA231" s="182" t="s">
        <v>137</v>
      </c>
    </row>
    <row r="232" spans="1:67" s="266" customFormat="1" ht="24.75" customHeight="1" x14ac:dyDescent="0.2">
      <c r="A232" s="200"/>
      <c r="B232" s="28"/>
      <c r="C232" s="221" t="s">
        <v>2457</v>
      </c>
      <c r="D232" s="222" t="s">
        <v>139</v>
      </c>
      <c r="E232" s="325" t="s">
        <v>339</v>
      </c>
      <c r="F232" s="326" t="s">
        <v>2458</v>
      </c>
      <c r="G232" s="222" t="s">
        <v>285</v>
      </c>
      <c r="H232" s="223">
        <v>-3</v>
      </c>
      <c r="I232" s="224">
        <v>20000</v>
      </c>
      <c r="J232" s="225">
        <f>ROUND(I232*H232,2)</f>
        <v>-60000</v>
      </c>
      <c r="K232" s="326" t="s">
        <v>1</v>
      </c>
      <c r="L232" s="32"/>
      <c r="M232" s="158" t="s">
        <v>1</v>
      </c>
      <c r="N232" s="159" t="s">
        <v>38</v>
      </c>
      <c r="O232" s="53"/>
      <c r="P232" s="160">
        <f>O232*H232</f>
        <v>0</v>
      </c>
      <c r="Q232" s="160">
        <v>0.84499999999999997</v>
      </c>
      <c r="R232" s="160"/>
      <c r="S232" s="292">
        <f>Q232*H232</f>
        <v>-2.5350000000000001</v>
      </c>
      <c r="T232" s="160">
        <v>0</v>
      </c>
      <c r="U232" s="287"/>
      <c r="V232" s="161">
        <f>T232*H232</f>
        <v>0</v>
      </c>
      <c r="AT232" s="268" t="s">
        <v>144</v>
      </c>
      <c r="AV232" s="268" t="s">
        <v>139</v>
      </c>
      <c r="AW232" s="268" t="s">
        <v>79</v>
      </c>
      <c r="BA232" s="268" t="s">
        <v>137</v>
      </c>
      <c r="BG232" s="162">
        <f>IF(N232="základní",J232,0)</f>
        <v>0</v>
      </c>
      <c r="BH232" s="162">
        <f>IF(N232="snížená",J232,0)</f>
        <v>-60000</v>
      </c>
      <c r="BI232" s="162">
        <f>IF(N232="zákl. přenesená",J232,0)</f>
        <v>0</v>
      </c>
      <c r="BJ232" s="162">
        <f>IF(N232="sníž. přenesená",J232,0)</f>
        <v>0</v>
      </c>
      <c r="BK232" s="162">
        <f>IF(N232="nulová",J232,0)</f>
        <v>0</v>
      </c>
      <c r="BL232" s="268" t="s">
        <v>79</v>
      </c>
      <c r="BM232" s="162">
        <f>ROUND(I232*H232,2)</f>
        <v>-60000</v>
      </c>
      <c r="BN232" s="268" t="s">
        <v>144</v>
      </c>
      <c r="BO232" s="268" t="s">
        <v>341</v>
      </c>
    </row>
    <row r="233" spans="1:67" s="10" customFormat="1" x14ac:dyDescent="0.2">
      <c r="A233" s="240"/>
      <c r="B233" s="163"/>
      <c r="C233" s="197"/>
      <c r="D233" s="165" t="s">
        <v>146</v>
      </c>
      <c r="E233" s="166" t="s">
        <v>1</v>
      </c>
      <c r="F233" s="166" t="s">
        <v>287</v>
      </c>
      <c r="G233" s="164"/>
      <c r="H233" s="166" t="s">
        <v>1</v>
      </c>
      <c r="I233" s="167"/>
      <c r="J233" s="164"/>
      <c r="K233" s="164"/>
      <c r="L233" s="168"/>
      <c r="M233" s="169"/>
      <c r="N233" s="170"/>
      <c r="O233" s="170"/>
      <c r="P233" s="170"/>
      <c r="Q233" s="170"/>
      <c r="R233" s="170"/>
      <c r="S233" s="288"/>
      <c r="T233" s="170"/>
      <c r="U233" s="289"/>
      <c r="V233" s="171"/>
      <c r="AV233" s="172" t="s">
        <v>146</v>
      </c>
      <c r="AW233" s="172" t="s">
        <v>79</v>
      </c>
      <c r="AX233" s="10" t="s">
        <v>73</v>
      </c>
      <c r="AY233" s="10" t="s">
        <v>28</v>
      </c>
      <c r="AZ233" s="10" t="s">
        <v>66</v>
      </c>
      <c r="BA233" s="172" t="s">
        <v>137</v>
      </c>
    </row>
    <row r="234" spans="1:67" s="11" customFormat="1" x14ac:dyDescent="0.2">
      <c r="A234" s="241"/>
      <c r="B234" s="173"/>
      <c r="C234" s="198"/>
      <c r="D234" s="165" t="s">
        <v>146</v>
      </c>
      <c r="E234" s="175" t="s">
        <v>1</v>
      </c>
      <c r="F234" s="175">
        <v>-3</v>
      </c>
      <c r="G234" s="174"/>
      <c r="H234" s="176">
        <v>-3</v>
      </c>
      <c r="I234" s="177"/>
      <c r="J234" s="174"/>
      <c r="K234" s="174"/>
      <c r="L234" s="178"/>
      <c r="M234" s="179"/>
      <c r="N234" s="180"/>
      <c r="O234" s="180"/>
      <c r="P234" s="180"/>
      <c r="Q234" s="180"/>
      <c r="R234" s="180"/>
      <c r="S234" s="290"/>
      <c r="T234" s="180"/>
      <c r="U234" s="291"/>
      <c r="V234" s="181"/>
      <c r="AV234" s="182" t="s">
        <v>146</v>
      </c>
      <c r="AW234" s="182" t="s">
        <v>79</v>
      </c>
      <c r="AX234" s="11" t="s">
        <v>79</v>
      </c>
      <c r="AY234" s="11" t="s">
        <v>28</v>
      </c>
      <c r="AZ234" s="11" t="s">
        <v>66</v>
      </c>
      <c r="BA234" s="182" t="s">
        <v>137</v>
      </c>
    </row>
    <row r="235" spans="1:67" s="9" customFormat="1" ht="22.9" customHeight="1" x14ac:dyDescent="0.2">
      <c r="A235" s="239"/>
      <c r="B235" s="138"/>
      <c r="C235" s="213"/>
      <c r="D235" s="140" t="s">
        <v>65</v>
      </c>
      <c r="E235" s="152" t="s">
        <v>144</v>
      </c>
      <c r="F235" s="152" t="s">
        <v>342</v>
      </c>
      <c r="G235" s="139"/>
      <c r="H235" s="139"/>
      <c r="I235" s="142"/>
      <c r="J235" s="153">
        <f>BM235</f>
        <v>11216.62</v>
      </c>
      <c r="K235" s="139"/>
      <c r="L235" s="144"/>
      <c r="M235" s="145"/>
      <c r="N235" s="146"/>
      <c r="O235" s="146"/>
      <c r="P235" s="147">
        <f>SUM(P236:P260)</f>
        <v>0</v>
      </c>
      <c r="Q235" s="146"/>
      <c r="R235" s="147">
        <f>SUM(R236:R260)</f>
        <v>1.9870776899999998</v>
      </c>
      <c r="S235" s="270">
        <f>SUM(S236:S260)</f>
        <v>0.12529999999999999</v>
      </c>
      <c r="T235" s="146"/>
      <c r="U235" s="272">
        <f>SUM(U236:U260)</f>
        <v>0</v>
      </c>
      <c r="V235" s="148">
        <f>SUM(V236:V260)</f>
        <v>0</v>
      </c>
      <c r="AT235" s="149" t="s">
        <v>73</v>
      </c>
      <c r="AV235" s="150" t="s">
        <v>65</v>
      </c>
      <c r="AW235" s="150" t="s">
        <v>73</v>
      </c>
      <c r="BA235" s="149" t="s">
        <v>137</v>
      </c>
      <c r="BM235" s="151">
        <f>SUM(BM236:BM260)</f>
        <v>11216.62</v>
      </c>
    </row>
    <row r="236" spans="1:67" s="266" customFormat="1" ht="16.5" customHeight="1" x14ac:dyDescent="0.2">
      <c r="A236" s="200"/>
      <c r="B236" s="28"/>
      <c r="C236" s="196" t="s">
        <v>343</v>
      </c>
      <c r="D236" s="154" t="s">
        <v>139</v>
      </c>
      <c r="E236" s="318" t="s">
        <v>344</v>
      </c>
      <c r="F236" s="319" t="s">
        <v>345</v>
      </c>
      <c r="G236" s="154" t="s">
        <v>142</v>
      </c>
      <c r="H236" s="155">
        <v>0.25</v>
      </c>
      <c r="I236" s="156">
        <v>8475</v>
      </c>
      <c r="J236" s="157">
        <f>ROUND(I236*H236,2)</f>
        <v>2118.75</v>
      </c>
      <c r="K236" s="319" t="s">
        <v>143</v>
      </c>
      <c r="L236" s="32"/>
      <c r="M236" s="158" t="s">
        <v>1</v>
      </c>
      <c r="N236" s="159" t="s">
        <v>38</v>
      </c>
      <c r="O236" s="53"/>
      <c r="P236" s="160">
        <f>O236*H236</f>
        <v>0</v>
      </c>
      <c r="Q236" s="160">
        <v>2.3955299999999999</v>
      </c>
      <c r="R236" s="160">
        <f>Q236*H236</f>
        <v>0.59888249999999998</v>
      </c>
      <c r="S236" s="283"/>
      <c r="T236" s="160">
        <v>0</v>
      </c>
      <c r="U236" s="287"/>
      <c r="V236" s="161">
        <f>T236*H236</f>
        <v>0</v>
      </c>
      <c r="AT236" s="268" t="s">
        <v>144</v>
      </c>
      <c r="AV236" s="268" t="s">
        <v>139</v>
      </c>
      <c r="AW236" s="268" t="s">
        <v>79</v>
      </c>
      <c r="BA236" s="268" t="s">
        <v>137</v>
      </c>
      <c r="BG236" s="162">
        <f>IF(N236="základní",J236,0)</f>
        <v>0</v>
      </c>
      <c r="BH236" s="162">
        <f>IF(N236="snížená",J236,0)</f>
        <v>2118.75</v>
      </c>
      <c r="BI236" s="162">
        <f>IF(N236="zákl. přenesená",J236,0)</f>
        <v>0</v>
      </c>
      <c r="BJ236" s="162">
        <f>IF(N236="sníž. přenesená",J236,0)</f>
        <v>0</v>
      </c>
      <c r="BK236" s="162">
        <f>IF(N236="nulová",J236,0)</f>
        <v>0</v>
      </c>
      <c r="BL236" s="268" t="s">
        <v>79</v>
      </c>
      <c r="BM236" s="162">
        <f>ROUND(I236*H236,2)</f>
        <v>2118.75</v>
      </c>
      <c r="BN236" s="268" t="s">
        <v>144</v>
      </c>
      <c r="BO236" s="268" t="s">
        <v>346</v>
      </c>
    </row>
    <row r="237" spans="1:67" s="10" customFormat="1" x14ac:dyDescent="0.2">
      <c r="A237" s="240"/>
      <c r="B237" s="163"/>
      <c r="C237" s="197"/>
      <c r="D237" s="165" t="s">
        <v>146</v>
      </c>
      <c r="E237" s="166" t="s">
        <v>1</v>
      </c>
      <c r="F237" s="166" t="s">
        <v>316</v>
      </c>
      <c r="G237" s="164"/>
      <c r="H237" s="166" t="s">
        <v>1</v>
      </c>
      <c r="I237" s="167"/>
      <c r="J237" s="164"/>
      <c r="K237" s="164"/>
      <c r="L237" s="168"/>
      <c r="M237" s="169"/>
      <c r="N237" s="170"/>
      <c r="O237" s="170"/>
      <c r="P237" s="170"/>
      <c r="Q237" s="170"/>
      <c r="R237" s="170"/>
      <c r="S237" s="288"/>
      <c r="T237" s="170"/>
      <c r="U237" s="287"/>
      <c r="V237" s="171"/>
      <c r="AV237" s="172" t="s">
        <v>146</v>
      </c>
      <c r="AW237" s="172" t="s">
        <v>79</v>
      </c>
      <c r="AX237" s="10" t="s">
        <v>73</v>
      </c>
      <c r="AY237" s="10" t="s">
        <v>28</v>
      </c>
      <c r="AZ237" s="10" t="s">
        <v>66</v>
      </c>
      <c r="BA237" s="172" t="s">
        <v>137</v>
      </c>
    </row>
    <row r="238" spans="1:67" s="11" customFormat="1" x14ac:dyDescent="0.2">
      <c r="A238" s="241"/>
      <c r="B238" s="173"/>
      <c r="C238" s="198"/>
      <c r="D238" s="165" t="s">
        <v>146</v>
      </c>
      <c r="E238" s="175" t="s">
        <v>1</v>
      </c>
      <c r="F238" s="175" t="s">
        <v>347</v>
      </c>
      <c r="G238" s="174"/>
      <c r="H238" s="176">
        <v>0.25</v>
      </c>
      <c r="I238" s="177"/>
      <c r="J238" s="174"/>
      <c r="K238" s="174"/>
      <c r="L238" s="178"/>
      <c r="M238" s="179"/>
      <c r="N238" s="180"/>
      <c r="O238" s="180"/>
      <c r="P238" s="180"/>
      <c r="Q238" s="180"/>
      <c r="R238" s="180"/>
      <c r="S238" s="290"/>
      <c r="T238" s="180"/>
      <c r="U238" s="287"/>
      <c r="V238" s="181"/>
      <c r="AV238" s="182" t="s">
        <v>146</v>
      </c>
      <c r="AW238" s="182" t="s">
        <v>79</v>
      </c>
      <c r="AX238" s="11" t="s">
        <v>79</v>
      </c>
      <c r="AY238" s="11" t="s">
        <v>28</v>
      </c>
      <c r="AZ238" s="11" t="s">
        <v>66</v>
      </c>
      <c r="BA238" s="182" t="s">
        <v>137</v>
      </c>
    </row>
    <row r="239" spans="1:67" s="266" customFormat="1" ht="16.5" customHeight="1" x14ac:dyDescent="0.2">
      <c r="A239" s="200"/>
      <c r="B239" s="28"/>
      <c r="C239" s="196" t="s">
        <v>348</v>
      </c>
      <c r="D239" s="154" t="s">
        <v>139</v>
      </c>
      <c r="E239" s="318" t="s">
        <v>349</v>
      </c>
      <c r="F239" s="319" t="s">
        <v>350</v>
      </c>
      <c r="G239" s="154" t="s">
        <v>142</v>
      </c>
      <c r="H239" s="155">
        <v>0.15</v>
      </c>
      <c r="I239" s="156">
        <v>2710</v>
      </c>
      <c r="J239" s="157">
        <f>ROUND(I239*H239,2)</f>
        <v>406.5</v>
      </c>
      <c r="K239" s="319" t="s">
        <v>143</v>
      </c>
      <c r="L239" s="32"/>
      <c r="M239" s="158" t="s">
        <v>1</v>
      </c>
      <c r="N239" s="159" t="s">
        <v>38</v>
      </c>
      <c r="O239" s="53"/>
      <c r="P239" s="160">
        <f>O239*H239</f>
        <v>0</v>
      </c>
      <c r="Q239" s="160">
        <v>2.45343</v>
      </c>
      <c r="R239" s="160">
        <f>Q239*H239</f>
        <v>0.36801449999999997</v>
      </c>
      <c r="S239" s="283"/>
      <c r="T239" s="160">
        <v>0</v>
      </c>
      <c r="U239" s="287"/>
      <c r="V239" s="161">
        <f>T239*H239</f>
        <v>0</v>
      </c>
      <c r="AT239" s="268" t="s">
        <v>144</v>
      </c>
      <c r="AV239" s="268" t="s">
        <v>139</v>
      </c>
      <c r="AW239" s="268" t="s">
        <v>79</v>
      </c>
      <c r="BA239" s="268" t="s">
        <v>137</v>
      </c>
      <c r="BG239" s="162">
        <f>IF(N239="základní",J239,0)</f>
        <v>0</v>
      </c>
      <c r="BH239" s="162">
        <f>IF(N239="snížená",J239,0)</f>
        <v>406.5</v>
      </c>
      <c r="BI239" s="162">
        <f>IF(N239="zákl. přenesená",J239,0)</f>
        <v>0</v>
      </c>
      <c r="BJ239" s="162">
        <f>IF(N239="sníž. přenesená",J239,0)</f>
        <v>0</v>
      </c>
      <c r="BK239" s="162">
        <f>IF(N239="nulová",J239,0)</f>
        <v>0</v>
      </c>
      <c r="BL239" s="268" t="s">
        <v>79</v>
      </c>
      <c r="BM239" s="162">
        <f>ROUND(I239*H239,2)</f>
        <v>406.5</v>
      </c>
      <c r="BN239" s="268" t="s">
        <v>144</v>
      </c>
      <c r="BO239" s="268" t="s">
        <v>351</v>
      </c>
    </row>
    <row r="240" spans="1:67" s="10" customFormat="1" x14ac:dyDescent="0.2">
      <c r="A240" s="240"/>
      <c r="B240" s="163"/>
      <c r="C240" s="197"/>
      <c r="D240" s="165" t="s">
        <v>146</v>
      </c>
      <c r="E240" s="166" t="s">
        <v>1</v>
      </c>
      <c r="F240" s="166" t="s">
        <v>147</v>
      </c>
      <c r="G240" s="164"/>
      <c r="H240" s="166" t="s">
        <v>1</v>
      </c>
      <c r="I240" s="167"/>
      <c r="J240" s="164"/>
      <c r="K240" s="164"/>
      <c r="L240" s="168"/>
      <c r="M240" s="169"/>
      <c r="N240" s="170"/>
      <c r="O240" s="170"/>
      <c r="P240" s="170"/>
      <c r="Q240" s="170"/>
      <c r="R240" s="170"/>
      <c r="S240" s="283"/>
      <c r="T240" s="170"/>
      <c r="U240" s="287"/>
      <c r="V240" s="171"/>
      <c r="AV240" s="172" t="s">
        <v>146</v>
      </c>
      <c r="AW240" s="172" t="s">
        <v>79</v>
      </c>
      <c r="AX240" s="10" t="s">
        <v>73</v>
      </c>
      <c r="AY240" s="10" t="s">
        <v>28</v>
      </c>
      <c r="AZ240" s="10" t="s">
        <v>66</v>
      </c>
      <c r="BA240" s="172" t="s">
        <v>137</v>
      </c>
    </row>
    <row r="241" spans="1:67" s="11" customFormat="1" x14ac:dyDescent="0.2">
      <c r="A241" s="241"/>
      <c r="B241" s="173"/>
      <c r="C241" s="198"/>
      <c r="D241" s="165" t="s">
        <v>146</v>
      </c>
      <c r="E241" s="175" t="s">
        <v>1</v>
      </c>
      <c r="F241" s="175" t="s">
        <v>352</v>
      </c>
      <c r="G241" s="174"/>
      <c r="H241" s="176">
        <v>0.15</v>
      </c>
      <c r="I241" s="177"/>
      <c r="J241" s="174"/>
      <c r="K241" s="174"/>
      <c r="L241" s="178"/>
      <c r="M241" s="179"/>
      <c r="N241" s="180"/>
      <c r="O241" s="180"/>
      <c r="P241" s="180"/>
      <c r="Q241" s="180"/>
      <c r="R241" s="180"/>
      <c r="S241" s="283"/>
      <c r="T241" s="180"/>
      <c r="U241" s="287"/>
      <c r="V241" s="181"/>
      <c r="AV241" s="182" t="s">
        <v>146</v>
      </c>
      <c r="AW241" s="182" t="s">
        <v>79</v>
      </c>
      <c r="AX241" s="11" t="s">
        <v>79</v>
      </c>
      <c r="AY241" s="11" t="s">
        <v>28</v>
      </c>
      <c r="AZ241" s="11" t="s">
        <v>66</v>
      </c>
      <c r="BA241" s="182" t="s">
        <v>137</v>
      </c>
    </row>
    <row r="242" spans="1:67" s="266" customFormat="1" ht="16.5" customHeight="1" x14ac:dyDescent="0.2">
      <c r="A242" s="200"/>
      <c r="B242" s="28"/>
      <c r="C242" s="196" t="s">
        <v>353</v>
      </c>
      <c r="D242" s="154" t="s">
        <v>139</v>
      </c>
      <c r="E242" s="318" t="s">
        <v>354</v>
      </c>
      <c r="F242" s="319" t="s">
        <v>355</v>
      </c>
      <c r="G242" s="154" t="s">
        <v>242</v>
      </c>
      <c r="H242" s="155">
        <v>1.1499999999999999</v>
      </c>
      <c r="I242" s="156">
        <v>432.5</v>
      </c>
      <c r="J242" s="157">
        <f>ROUND(I242*H242,2)</f>
        <v>497.38</v>
      </c>
      <c r="K242" s="319" t="s">
        <v>143</v>
      </c>
      <c r="L242" s="32"/>
      <c r="M242" s="158" t="s">
        <v>1</v>
      </c>
      <c r="N242" s="159" t="s">
        <v>38</v>
      </c>
      <c r="O242" s="53"/>
      <c r="P242" s="160">
        <f>O242*H242</f>
        <v>0</v>
      </c>
      <c r="Q242" s="160">
        <v>5.5199999999999997E-3</v>
      </c>
      <c r="R242" s="160">
        <f>Q242*H242</f>
        <v>6.3479999999999995E-3</v>
      </c>
      <c r="S242" s="283"/>
      <c r="T242" s="160">
        <v>0</v>
      </c>
      <c r="U242" s="287"/>
      <c r="V242" s="161">
        <f>T242*H242</f>
        <v>0</v>
      </c>
      <c r="AT242" s="268" t="s">
        <v>144</v>
      </c>
      <c r="AV242" s="268" t="s">
        <v>139</v>
      </c>
      <c r="AW242" s="268" t="s">
        <v>79</v>
      </c>
      <c r="BA242" s="268" t="s">
        <v>137</v>
      </c>
      <c r="BG242" s="162">
        <f>IF(N242="základní",J242,0)</f>
        <v>0</v>
      </c>
      <c r="BH242" s="162">
        <f>IF(N242="snížená",J242,0)</f>
        <v>497.38</v>
      </c>
      <c r="BI242" s="162">
        <f>IF(N242="zákl. přenesená",J242,0)</f>
        <v>0</v>
      </c>
      <c r="BJ242" s="162">
        <f>IF(N242="sníž. přenesená",J242,0)</f>
        <v>0</v>
      </c>
      <c r="BK242" s="162">
        <f>IF(N242="nulová",J242,0)</f>
        <v>0</v>
      </c>
      <c r="BL242" s="268" t="s">
        <v>79</v>
      </c>
      <c r="BM242" s="162">
        <f>ROUND(I242*H242,2)</f>
        <v>497.38</v>
      </c>
      <c r="BN242" s="268" t="s">
        <v>144</v>
      </c>
      <c r="BO242" s="268" t="s">
        <v>356</v>
      </c>
    </row>
    <row r="243" spans="1:67" s="10" customFormat="1" x14ac:dyDescent="0.2">
      <c r="A243" s="240"/>
      <c r="B243" s="163"/>
      <c r="C243" s="197"/>
      <c r="D243" s="165" t="s">
        <v>146</v>
      </c>
      <c r="E243" s="166" t="s">
        <v>1</v>
      </c>
      <c r="F243" s="166" t="s">
        <v>147</v>
      </c>
      <c r="G243" s="164"/>
      <c r="H243" s="166" t="s">
        <v>1</v>
      </c>
      <c r="I243" s="167"/>
      <c r="J243" s="164"/>
      <c r="K243" s="164"/>
      <c r="L243" s="168"/>
      <c r="M243" s="169"/>
      <c r="N243" s="170"/>
      <c r="O243" s="170"/>
      <c r="P243" s="170"/>
      <c r="Q243" s="170"/>
      <c r="R243" s="170"/>
      <c r="S243" s="283"/>
      <c r="T243" s="170"/>
      <c r="U243" s="287"/>
      <c r="V243" s="171"/>
      <c r="AV243" s="172" t="s">
        <v>146</v>
      </c>
      <c r="AW243" s="172" t="s">
        <v>79</v>
      </c>
      <c r="AX243" s="10" t="s">
        <v>73</v>
      </c>
      <c r="AY243" s="10" t="s">
        <v>28</v>
      </c>
      <c r="AZ243" s="10" t="s">
        <v>66</v>
      </c>
      <c r="BA243" s="172" t="s">
        <v>137</v>
      </c>
    </row>
    <row r="244" spans="1:67" s="11" customFormat="1" x14ac:dyDescent="0.2">
      <c r="A244" s="241"/>
      <c r="B244" s="173"/>
      <c r="C244" s="198"/>
      <c r="D244" s="165" t="s">
        <v>146</v>
      </c>
      <c r="E244" s="175" t="s">
        <v>1</v>
      </c>
      <c r="F244" s="175" t="s">
        <v>357</v>
      </c>
      <c r="G244" s="174"/>
      <c r="H244" s="176">
        <v>1.1499999999999999</v>
      </c>
      <c r="I244" s="177"/>
      <c r="J244" s="174"/>
      <c r="K244" s="174"/>
      <c r="L244" s="178"/>
      <c r="M244" s="179"/>
      <c r="N244" s="180"/>
      <c r="O244" s="180"/>
      <c r="P244" s="180"/>
      <c r="Q244" s="180"/>
      <c r="R244" s="180"/>
      <c r="S244" s="283"/>
      <c r="T244" s="180"/>
      <c r="U244" s="287"/>
      <c r="V244" s="181"/>
      <c r="AV244" s="182" t="s">
        <v>146</v>
      </c>
      <c r="AW244" s="182" t="s">
        <v>79</v>
      </c>
      <c r="AX244" s="11" t="s">
        <v>79</v>
      </c>
      <c r="AY244" s="11" t="s">
        <v>28</v>
      </c>
      <c r="AZ244" s="11" t="s">
        <v>66</v>
      </c>
      <c r="BA244" s="182" t="s">
        <v>137</v>
      </c>
    </row>
    <row r="245" spans="1:67" s="266" customFormat="1" ht="16.5" customHeight="1" x14ac:dyDescent="0.2">
      <c r="A245" s="200"/>
      <c r="B245" s="28"/>
      <c r="C245" s="196" t="s">
        <v>358</v>
      </c>
      <c r="D245" s="154" t="s">
        <v>139</v>
      </c>
      <c r="E245" s="318" t="s">
        <v>359</v>
      </c>
      <c r="F245" s="319" t="s">
        <v>360</v>
      </c>
      <c r="G245" s="154" t="s">
        <v>242</v>
      </c>
      <c r="H245" s="155">
        <v>1.1499999999999999</v>
      </c>
      <c r="I245" s="156">
        <v>134</v>
      </c>
      <c r="J245" s="157">
        <f>ROUND(I245*H245,2)</f>
        <v>154.1</v>
      </c>
      <c r="K245" s="319" t="s">
        <v>143</v>
      </c>
      <c r="L245" s="32"/>
      <c r="M245" s="158" t="s">
        <v>1</v>
      </c>
      <c r="N245" s="159" t="s">
        <v>38</v>
      </c>
      <c r="O245" s="53"/>
      <c r="P245" s="160">
        <f>O245*H245</f>
        <v>0</v>
      </c>
      <c r="Q245" s="160">
        <v>0</v>
      </c>
      <c r="R245" s="160">
        <f>Q245*H245</f>
        <v>0</v>
      </c>
      <c r="S245" s="283"/>
      <c r="T245" s="160">
        <v>0</v>
      </c>
      <c r="U245" s="287"/>
      <c r="V245" s="161">
        <f>T245*H245</f>
        <v>0</v>
      </c>
      <c r="AT245" s="268" t="s">
        <v>144</v>
      </c>
      <c r="AV245" s="268" t="s">
        <v>139</v>
      </c>
      <c r="AW245" s="268" t="s">
        <v>79</v>
      </c>
      <c r="BA245" s="268" t="s">
        <v>137</v>
      </c>
      <c r="BG245" s="162">
        <f>IF(N245="základní",J245,0)</f>
        <v>0</v>
      </c>
      <c r="BH245" s="162">
        <f>IF(N245="snížená",J245,0)</f>
        <v>154.1</v>
      </c>
      <c r="BI245" s="162">
        <f>IF(N245="zákl. přenesená",J245,0)</f>
        <v>0</v>
      </c>
      <c r="BJ245" s="162">
        <f>IF(N245="sníž. přenesená",J245,0)</f>
        <v>0</v>
      </c>
      <c r="BK245" s="162">
        <f>IF(N245="nulová",J245,0)</f>
        <v>0</v>
      </c>
      <c r="BL245" s="268" t="s">
        <v>79</v>
      </c>
      <c r="BM245" s="162">
        <f>ROUND(I245*H245,2)</f>
        <v>154.1</v>
      </c>
      <c r="BN245" s="268" t="s">
        <v>144</v>
      </c>
      <c r="BO245" s="268" t="s">
        <v>361</v>
      </c>
    </row>
    <row r="246" spans="1:67" s="11" customFormat="1" x14ac:dyDescent="0.2">
      <c r="A246" s="241"/>
      <c r="B246" s="173"/>
      <c r="C246" s="198"/>
      <c r="D246" s="165" t="s">
        <v>146</v>
      </c>
      <c r="E246" s="175" t="s">
        <v>1</v>
      </c>
      <c r="F246" s="175" t="s">
        <v>362</v>
      </c>
      <c r="G246" s="174"/>
      <c r="H246" s="176">
        <v>1.1499999999999999</v>
      </c>
      <c r="I246" s="177"/>
      <c r="J246" s="174"/>
      <c r="K246" s="174"/>
      <c r="L246" s="178"/>
      <c r="M246" s="179"/>
      <c r="N246" s="180"/>
      <c r="O246" s="180"/>
      <c r="P246" s="180"/>
      <c r="Q246" s="180"/>
      <c r="R246" s="180"/>
      <c r="S246" s="283"/>
      <c r="T246" s="180"/>
      <c r="U246" s="287"/>
      <c r="V246" s="181"/>
      <c r="AV246" s="182" t="s">
        <v>146</v>
      </c>
      <c r="AW246" s="182" t="s">
        <v>79</v>
      </c>
      <c r="AX246" s="11" t="s">
        <v>79</v>
      </c>
      <c r="AY246" s="11" t="s">
        <v>28</v>
      </c>
      <c r="AZ246" s="11" t="s">
        <v>66</v>
      </c>
      <c r="BA246" s="182" t="s">
        <v>137</v>
      </c>
    </row>
    <row r="247" spans="1:67" s="266" customFormat="1" ht="16.5" customHeight="1" x14ac:dyDescent="0.2">
      <c r="A247" s="200"/>
      <c r="B247" s="28"/>
      <c r="C247" s="196" t="s">
        <v>363</v>
      </c>
      <c r="D247" s="154" t="s">
        <v>139</v>
      </c>
      <c r="E247" s="318" t="s">
        <v>364</v>
      </c>
      <c r="F247" s="319" t="s">
        <v>365</v>
      </c>
      <c r="G247" s="154" t="s">
        <v>208</v>
      </c>
      <c r="H247" s="155">
        <v>5.0000000000000001E-3</v>
      </c>
      <c r="I247" s="156">
        <v>27830</v>
      </c>
      <c r="J247" s="157">
        <f>ROUND(I247*H247,2)</f>
        <v>139.15</v>
      </c>
      <c r="K247" s="319" t="s">
        <v>143</v>
      </c>
      <c r="L247" s="32"/>
      <c r="M247" s="158" t="s">
        <v>1</v>
      </c>
      <c r="N247" s="159" t="s">
        <v>38</v>
      </c>
      <c r="O247" s="53"/>
      <c r="P247" s="160">
        <f>O247*H247</f>
        <v>0</v>
      </c>
      <c r="Q247" s="160">
        <v>1.06277</v>
      </c>
      <c r="R247" s="160">
        <f>Q247*H247</f>
        <v>5.3138500000000002E-3</v>
      </c>
      <c r="S247" s="283"/>
      <c r="T247" s="160">
        <v>0</v>
      </c>
      <c r="U247" s="287"/>
      <c r="V247" s="161">
        <f>T247*H247</f>
        <v>0</v>
      </c>
      <c r="AT247" s="268" t="s">
        <v>144</v>
      </c>
      <c r="AV247" s="268" t="s">
        <v>139</v>
      </c>
      <c r="AW247" s="268" t="s">
        <v>79</v>
      </c>
      <c r="BA247" s="268" t="s">
        <v>137</v>
      </c>
      <c r="BG247" s="162">
        <f>IF(N247="základní",J247,0)</f>
        <v>0</v>
      </c>
      <c r="BH247" s="162">
        <f>IF(N247="snížená",J247,0)</f>
        <v>139.15</v>
      </c>
      <c r="BI247" s="162">
        <f>IF(N247="zákl. přenesená",J247,0)</f>
        <v>0</v>
      </c>
      <c r="BJ247" s="162">
        <f>IF(N247="sníž. přenesená",J247,0)</f>
        <v>0</v>
      </c>
      <c r="BK247" s="162">
        <f>IF(N247="nulová",J247,0)</f>
        <v>0</v>
      </c>
      <c r="BL247" s="268" t="s">
        <v>79</v>
      </c>
      <c r="BM247" s="162">
        <f>ROUND(I247*H247,2)</f>
        <v>139.15</v>
      </c>
      <c r="BN247" s="268" t="s">
        <v>144</v>
      </c>
      <c r="BO247" s="268" t="s">
        <v>366</v>
      </c>
    </row>
    <row r="248" spans="1:67" s="10" customFormat="1" x14ac:dyDescent="0.2">
      <c r="A248" s="240"/>
      <c r="B248" s="163"/>
      <c r="C248" s="197"/>
      <c r="D248" s="165" t="s">
        <v>146</v>
      </c>
      <c r="E248" s="166" t="s">
        <v>1</v>
      </c>
      <c r="F248" s="166" t="s">
        <v>147</v>
      </c>
      <c r="G248" s="164"/>
      <c r="H248" s="166" t="s">
        <v>1</v>
      </c>
      <c r="I248" s="167"/>
      <c r="J248" s="164"/>
      <c r="K248" s="164"/>
      <c r="L248" s="168"/>
      <c r="M248" s="169"/>
      <c r="N248" s="170"/>
      <c r="O248" s="170"/>
      <c r="P248" s="170"/>
      <c r="Q248" s="170"/>
      <c r="R248" s="170"/>
      <c r="S248" s="283"/>
      <c r="T248" s="170"/>
      <c r="U248" s="287"/>
      <c r="V248" s="171"/>
      <c r="AV248" s="172" t="s">
        <v>146</v>
      </c>
      <c r="AW248" s="172" t="s">
        <v>79</v>
      </c>
      <c r="AX248" s="10" t="s">
        <v>73</v>
      </c>
      <c r="AY248" s="10" t="s">
        <v>28</v>
      </c>
      <c r="AZ248" s="10" t="s">
        <v>66</v>
      </c>
      <c r="BA248" s="172" t="s">
        <v>137</v>
      </c>
    </row>
    <row r="249" spans="1:67" s="11" customFormat="1" x14ac:dyDescent="0.2">
      <c r="A249" s="241"/>
      <c r="B249" s="173"/>
      <c r="C249" s="198"/>
      <c r="D249" s="165" t="s">
        <v>146</v>
      </c>
      <c r="E249" s="175" t="s">
        <v>1</v>
      </c>
      <c r="F249" s="175" t="s">
        <v>367</v>
      </c>
      <c r="G249" s="174"/>
      <c r="H249" s="176">
        <v>5.0000000000000001E-3</v>
      </c>
      <c r="I249" s="177"/>
      <c r="J249" s="174"/>
      <c r="K249" s="174"/>
      <c r="L249" s="178"/>
      <c r="M249" s="179"/>
      <c r="N249" s="180"/>
      <c r="O249" s="180"/>
      <c r="P249" s="180"/>
      <c r="Q249" s="180"/>
      <c r="R249" s="180"/>
      <c r="S249" s="283"/>
      <c r="T249" s="180"/>
      <c r="U249" s="287"/>
      <c r="V249" s="181"/>
      <c r="AV249" s="182" t="s">
        <v>146</v>
      </c>
      <c r="AW249" s="182" t="s">
        <v>79</v>
      </c>
      <c r="AX249" s="11" t="s">
        <v>79</v>
      </c>
      <c r="AY249" s="11" t="s">
        <v>28</v>
      </c>
      <c r="AZ249" s="11" t="s">
        <v>66</v>
      </c>
      <c r="BA249" s="182" t="s">
        <v>137</v>
      </c>
    </row>
    <row r="250" spans="1:67" s="266" customFormat="1" ht="16.5" customHeight="1" x14ac:dyDescent="0.2">
      <c r="A250" s="200"/>
      <c r="B250" s="28"/>
      <c r="C250" s="226" t="s">
        <v>2459</v>
      </c>
      <c r="D250" s="217" t="s">
        <v>139</v>
      </c>
      <c r="E250" s="327" t="s">
        <v>2346</v>
      </c>
      <c r="F250" s="328" t="s">
        <v>2347</v>
      </c>
      <c r="G250" s="217" t="s">
        <v>208</v>
      </c>
      <c r="H250" s="218">
        <v>0.12529999999999999</v>
      </c>
      <c r="I250" s="219">
        <v>32000</v>
      </c>
      <c r="J250" s="220">
        <f>ROUND(I250*H250,2)</f>
        <v>4009.6</v>
      </c>
      <c r="K250" s="323"/>
      <c r="L250" s="32"/>
      <c r="M250" s="158" t="s">
        <v>1</v>
      </c>
      <c r="N250" s="159" t="s">
        <v>38</v>
      </c>
      <c r="O250" s="53"/>
      <c r="P250" s="160">
        <f>O250*H250</f>
        <v>0</v>
      </c>
      <c r="Q250" s="160">
        <v>1</v>
      </c>
      <c r="R250" s="160"/>
      <c r="S250" s="258">
        <f>Q250*H250</f>
        <v>0.12529999999999999</v>
      </c>
      <c r="T250" s="160">
        <v>0</v>
      </c>
      <c r="U250" s="287"/>
      <c r="V250" s="161">
        <f>T250*H250</f>
        <v>0</v>
      </c>
      <c r="AT250" s="268" t="s">
        <v>144</v>
      </c>
      <c r="AV250" s="268" t="s">
        <v>139</v>
      </c>
      <c r="AW250" s="268" t="s">
        <v>79</v>
      </c>
      <c r="BA250" s="268" t="s">
        <v>137</v>
      </c>
      <c r="BG250" s="162">
        <f>IF(N250="základní",J250,0)</f>
        <v>0</v>
      </c>
      <c r="BH250" s="162">
        <f>IF(N250="snížená",J250,0)</f>
        <v>4009.6</v>
      </c>
      <c r="BI250" s="162">
        <f>IF(N250="zákl. přenesená",J250,0)</f>
        <v>0</v>
      </c>
      <c r="BJ250" s="162">
        <f>IF(N250="sníž. přenesená",J250,0)</f>
        <v>0</v>
      </c>
      <c r="BK250" s="162">
        <f>IF(N250="nulová",J250,0)</f>
        <v>0</v>
      </c>
      <c r="BL250" s="268" t="s">
        <v>79</v>
      </c>
      <c r="BM250" s="162">
        <f>ROUND(I250*H250,2)</f>
        <v>4009.6</v>
      </c>
      <c r="BN250" s="268" t="s">
        <v>144</v>
      </c>
      <c r="BO250" s="268" t="s">
        <v>366</v>
      </c>
    </row>
    <row r="251" spans="1:67" s="10" customFormat="1" x14ac:dyDescent="0.2">
      <c r="A251" s="240"/>
      <c r="B251" s="163"/>
      <c r="C251" s="197"/>
      <c r="D251" s="165" t="s">
        <v>146</v>
      </c>
      <c r="E251" s="166" t="s">
        <v>1</v>
      </c>
      <c r="F251" s="166" t="s">
        <v>147</v>
      </c>
      <c r="G251" s="164"/>
      <c r="H251" s="166" t="s">
        <v>1</v>
      </c>
      <c r="I251" s="167"/>
      <c r="J251" s="164"/>
      <c r="K251" s="164"/>
      <c r="L251" s="168"/>
      <c r="M251" s="169"/>
      <c r="N251" s="170"/>
      <c r="O251" s="170"/>
      <c r="P251" s="170"/>
      <c r="Q251" s="170"/>
      <c r="R251" s="170"/>
      <c r="S251" s="283"/>
      <c r="T251" s="170"/>
      <c r="U251" s="287"/>
      <c r="V251" s="171"/>
      <c r="AV251" s="172" t="s">
        <v>146</v>
      </c>
      <c r="AW251" s="172" t="s">
        <v>79</v>
      </c>
      <c r="AX251" s="10" t="s">
        <v>73</v>
      </c>
      <c r="AY251" s="10" t="s">
        <v>28</v>
      </c>
      <c r="AZ251" s="10" t="s">
        <v>66</v>
      </c>
      <c r="BA251" s="172" t="s">
        <v>137</v>
      </c>
    </row>
    <row r="252" spans="1:67" s="11" customFormat="1" x14ac:dyDescent="0.2">
      <c r="A252" s="241"/>
      <c r="B252" s="173"/>
      <c r="C252" s="198"/>
      <c r="D252" s="165" t="s">
        <v>146</v>
      </c>
      <c r="E252" s="175" t="s">
        <v>1</v>
      </c>
      <c r="F252" s="175" t="s">
        <v>2348</v>
      </c>
      <c r="G252" s="174"/>
      <c r="H252" s="176">
        <v>0.12529999999999999</v>
      </c>
      <c r="I252" s="177"/>
      <c r="J252" s="174"/>
      <c r="K252" s="174"/>
      <c r="L252" s="178"/>
      <c r="M252" s="179"/>
      <c r="N252" s="180"/>
      <c r="O252" s="180"/>
      <c r="P252" s="180"/>
      <c r="Q252" s="180"/>
      <c r="R252" s="180"/>
      <c r="S252" s="283"/>
      <c r="T252" s="180"/>
      <c r="U252" s="287"/>
      <c r="V252" s="181"/>
      <c r="AV252" s="182" t="s">
        <v>146</v>
      </c>
      <c r="AW252" s="182" t="s">
        <v>79</v>
      </c>
      <c r="AX252" s="11" t="s">
        <v>79</v>
      </c>
      <c r="AY252" s="11" t="s">
        <v>28</v>
      </c>
      <c r="AZ252" s="11" t="s">
        <v>66</v>
      </c>
      <c r="BA252" s="182" t="s">
        <v>137</v>
      </c>
    </row>
    <row r="253" spans="1:67" s="266" customFormat="1" ht="16.5" customHeight="1" x14ac:dyDescent="0.2">
      <c r="A253" s="200"/>
      <c r="B253" s="28"/>
      <c r="C253" s="196" t="s">
        <v>368</v>
      </c>
      <c r="D253" s="154" t="s">
        <v>139</v>
      </c>
      <c r="E253" s="318" t="s">
        <v>369</v>
      </c>
      <c r="F253" s="319" t="s">
        <v>370</v>
      </c>
      <c r="G253" s="154" t="s">
        <v>263</v>
      </c>
      <c r="H253" s="155">
        <v>9.06</v>
      </c>
      <c r="I253" s="156">
        <v>281</v>
      </c>
      <c r="J253" s="157">
        <f>ROUND(I253*H253,2)</f>
        <v>2545.86</v>
      </c>
      <c r="K253" s="319" t="s">
        <v>143</v>
      </c>
      <c r="L253" s="32"/>
      <c r="M253" s="158" t="s">
        <v>1</v>
      </c>
      <c r="N253" s="159" t="s">
        <v>38</v>
      </c>
      <c r="O253" s="53"/>
      <c r="P253" s="160">
        <f>O253*H253</f>
        <v>0</v>
      </c>
      <c r="Q253" s="160">
        <v>0.11046</v>
      </c>
      <c r="R253" s="160">
        <f>Q253*H253</f>
        <v>1.0007676000000001</v>
      </c>
      <c r="S253" s="283"/>
      <c r="T253" s="160">
        <v>0</v>
      </c>
      <c r="U253" s="287"/>
      <c r="V253" s="161">
        <f>T253*H253</f>
        <v>0</v>
      </c>
      <c r="AT253" s="268" t="s">
        <v>144</v>
      </c>
      <c r="AV253" s="268" t="s">
        <v>139</v>
      </c>
      <c r="AW253" s="268" t="s">
        <v>79</v>
      </c>
      <c r="BA253" s="268" t="s">
        <v>137</v>
      </c>
      <c r="BG253" s="162">
        <f>IF(N253="základní",J253,0)</f>
        <v>0</v>
      </c>
      <c r="BH253" s="162">
        <f>IF(N253="snížená",J253,0)</f>
        <v>2545.86</v>
      </c>
      <c r="BI253" s="162">
        <f>IF(N253="zákl. přenesená",J253,0)</f>
        <v>0</v>
      </c>
      <c r="BJ253" s="162">
        <f>IF(N253="sníž. přenesená",J253,0)</f>
        <v>0</v>
      </c>
      <c r="BK253" s="162">
        <f>IF(N253="nulová",J253,0)</f>
        <v>0</v>
      </c>
      <c r="BL253" s="268" t="s">
        <v>79</v>
      </c>
      <c r="BM253" s="162">
        <f>ROUND(I253*H253,2)</f>
        <v>2545.86</v>
      </c>
      <c r="BN253" s="268" t="s">
        <v>144</v>
      </c>
      <c r="BO253" s="268" t="s">
        <v>371</v>
      </c>
    </row>
    <row r="254" spans="1:67" s="10" customFormat="1" x14ac:dyDescent="0.2">
      <c r="A254" s="240"/>
      <c r="B254" s="163"/>
      <c r="C254" s="197"/>
      <c r="D254" s="165" t="s">
        <v>146</v>
      </c>
      <c r="E254" s="166" t="s">
        <v>1</v>
      </c>
      <c r="F254" s="166" t="s">
        <v>287</v>
      </c>
      <c r="G254" s="164"/>
      <c r="H254" s="166" t="s">
        <v>1</v>
      </c>
      <c r="I254" s="167"/>
      <c r="J254" s="164"/>
      <c r="K254" s="164"/>
      <c r="L254" s="168"/>
      <c r="M254" s="169"/>
      <c r="N254" s="170"/>
      <c r="O254" s="170"/>
      <c r="P254" s="170"/>
      <c r="Q254" s="170"/>
      <c r="R254" s="170"/>
      <c r="S254" s="283"/>
      <c r="T254" s="170"/>
      <c r="U254" s="287"/>
      <c r="V254" s="171"/>
      <c r="AV254" s="172" t="s">
        <v>146</v>
      </c>
      <c r="AW254" s="172" t="s">
        <v>79</v>
      </c>
      <c r="AX254" s="10" t="s">
        <v>73</v>
      </c>
      <c r="AY254" s="10" t="s">
        <v>28</v>
      </c>
      <c r="AZ254" s="10" t="s">
        <v>66</v>
      </c>
      <c r="BA254" s="172" t="s">
        <v>137</v>
      </c>
    </row>
    <row r="255" spans="1:67" s="11" customFormat="1" x14ac:dyDescent="0.2">
      <c r="A255" s="241"/>
      <c r="B255" s="173"/>
      <c r="C255" s="198"/>
      <c r="D255" s="165" t="s">
        <v>146</v>
      </c>
      <c r="E255" s="175" t="s">
        <v>1</v>
      </c>
      <c r="F255" s="175" t="s">
        <v>372</v>
      </c>
      <c r="G255" s="174"/>
      <c r="H255" s="176">
        <v>9.06</v>
      </c>
      <c r="I255" s="177"/>
      <c r="J255" s="174"/>
      <c r="K255" s="174"/>
      <c r="L255" s="178"/>
      <c r="M255" s="179"/>
      <c r="N255" s="180"/>
      <c r="O255" s="180"/>
      <c r="P255" s="180"/>
      <c r="Q255" s="180"/>
      <c r="R255" s="180"/>
      <c r="S255" s="283"/>
      <c r="T255" s="180"/>
      <c r="U255" s="287"/>
      <c r="V255" s="181"/>
      <c r="AV255" s="182" t="s">
        <v>146</v>
      </c>
      <c r="AW255" s="182" t="s">
        <v>79</v>
      </c>
      <c r="AX255" s="11" t="s">
        <v>79</v>
      </c>
      <c r="AY255" s="11" t="s">
        <v>28</v>
      </c>
      <c r="AZ255" s="11" t="s">
        <v>66</v>
      </c>
      <c r="BA255" s="182" t="s">
        <v>137</v>
      </c>
    </row>
    <row r="256" spans="1:67" s="266" customFormat="1" ht="16.5" customHeight="1" x14ac:dyDescent="0.2">
      <c r="A256" s="200"/>
      <c r="B256" s="28"/>
      <c r="C256" s="196" t="s">
        <v>373</v>
      </c>
      <c r="D256" s="154" t="s">
        <v>139</v>
      </c>
      <c r="E256" s="318" t="s">
        <v>374</v>
      </c>
      <c r="F256" s="319" t="s">
        <v>375</v>
      </c>
      <c r="G256" s="154" t="s">
        <v>242</v>
      </c>
      <c r="H256" s="155">
        <v>1.1779999999999999</v>
      </c>
      <c r="I256" s="156">
        <v>1062</v>
      </c>
      <c r="J256" s="157">
        <f>ROUND(I256*H256,2)</f>
        <v>1251.04</v>
      </c>
      <c r="K256" s="319" t="s">
        <v>143</v>
      </c>
      <c r="L256" s="32"/>
      <c r="M256" s="158" t="s">
        <v>1</v>
      </c>
      <c r="N256" s="159" t="s">
        <v>38</v>
      </c>
      <c r="O256" s="53"/>
      <c r="P256" s="160">
        <f>O256*H256</f>
        <v>0</v>
      </c>
      <c r="Q256" s="160">
        <v>6.5799999999999999E-3</v>
      </c>
      <c r="R256" s="160">
        <f>Q256*H256</f>
        <v>7.7512399999999995E-3</v>
      </c>
      <c r="S256" s="283"/>
      <c r="T256" s="160">
        <v>0</v>
      </c>
      <c r="U256" s="287"/>
      <c r="V256" s="161">
        <f>T256*H256</f>
        <v>0</v>
      </c>
      <c r="AT256" s="268" t="s">
        <v>144</v>
      </c>
      <c r="AV256" s="268" t="s">
        <v>139</v>
      </c>
      <c r="AW256" s="268" t="s">
        <v>79</v>
      </c>
      <c r="BA256" s="268" t="s">
        <v>137</v>
      </c>
      <c r="BG256" s="162">
        <f>IF(N256="základní",J256,0)</f>
        <v>0</v>
      </c>
      <c r="BH256" s="162">
        <f>IF(N256="snížená",J256,0)</f>
        <v>1251.04</v>
      </c>
      <c r="BI256" s="162">
        <f>IF(N256="zákl. přenesená",J256,0)</f>
        <v>0</v>
      </c>
      <c r="BJ256" s="162">
        <f>IF(N256="sníž. přenesená",J256,0)</f>
        <v>0</v>
      </c>
      <c r="BK256" s="162">
        <f>IF(N256="nulová",J256,0)</f>
        <v>0</v>
      </c>
      <c r="BL256" s="268" t="s">
        <v>79</v>
      </c>
      <c r="BM256" s="162">
        <f>ROUND(I256*H256,2)</f>
        <v>1251.04</v>
      </c>
      <c r="BN256" s="268" t="s">
        <v>144</v>
      </c>
      <c r="BO256" s="268" t="s">
        <v>376</v>
      </c>
    </row>
    <row r="257" spans="1:67" s="10" customFormat="1" x14ac:dyDescent="0.2">
      <c r="A257" s="240"/>
      <c r="B257" s="163"/>
      <c r="C257" s="197"/>
      <c r="D257" s="165" t="s">
        <v>146</v>
      </c>
      <c r="E257" s="166" t="s">
        <v>1</v>
      </c>
      <c r="F257" s="166" t="s">
        <v>227</v>
      </c>
      <c r="G257" s="164"/>
      <c r="H257" s="166" t="s">
        <v>1</v>
      </c>
      <c r="I257" s="167"/>
      <c r="J257" s="164"/>
      <c r="K257" s="164"/>
      <c r="L257" s="168"/>
      <c r="M257" s="169"/>
      <c r="N257" s="170"/>
      <c r="O257" s="170"/>
      <c r="P257" s="170"/>
      <c r="Q257" s="170"/>
      <c r="R257" s="170"/>
      <c r="S257" s="283"/>
      <c r="T257" s="170"/>
      <c r="U257" s="287"/>
      <c r="V257" s="171"/>
      <c r="AV257" s="172" t="s">
        <v>146</v>
      </c>
      <c r="AW257" s="172" t="s">
        <v>79</v>
      </c>
      <c r="AX257" s="10" t="s">
        <v>73</v>
      </c>
      <c r="AY257" s="10" t="s">
        <v>28</v>
      </c>
      <c r="AZ257" s="10" t="s">
        <v>66</v>
      </c>
      <c r="BA257" s="172" t="s">
        <v>137</v>
      </c>
    </row>
    <row r="258" spans="1:67" s="11" customFormat="1" x14ac:dyDescent="0.2">
      <c r="A258" s="241"/>
      <c r="B258" s="173"/>
      <c r="C258" s="198"/>
      <c r="D258" s="165" t="s">
        <v>146</v>
      </c>
      <c r="E258" s="175" t="s">
        <v>1</v>
      </c>
      <c r="F258" s="175" t="s">
        <v>377</v>
      </c>
      <c r="G258" s="174"/>
      <c r="H258" s="176">
        <v>1.1779999999999999</v>
      </c>
      <c r="I258" s="177"/>
      <c r="J258" s="174"/>
      <c r="K258" s="174"/>
      <c r="L258" s="178"/>
      <c r="M258" s="179"/>
      <c r="N258" s="180"/>
      <c r="O258" s="180"/>
      <c r="P258" s="180"/>
      <c r="Q258" s="180"/>
      <c r="R258" s="180"/>
      <c r="S258" s="283"/>
      <c r="T258" s="180"/>
      <c r="U258" s="287"/>
      <c r="V258" s="181"/>
      <c r="AV258" s="182" t="s">
        <v>146</v>
      </c>
      <c r="AW258" s="182" t="s">
        <v>79</v>
      </c>
      <c r="AX258" s="11" t="s">
        <v>79</v>
      </c>
      <c r="AY258" s="11" t="s">
        <v>28</v>
      </c>
      <c r="AZ258" s="11" t="s">
        <v>66</v>
      </c>
      <c r="BA258" s="182" t="s">
        <v>137</v>
      </c>
    </row>
    <row r="259" spans="1:67" s="266" customFormat="1" ht="16.5" customHeight="1" x14ac:dyDescent="0.2">
      <c r="A259" s="200"/>
      <c r="B259" s="28"/>
      <c r="C259" s="196" t="s">
        <v>378</v>
      </c>
      <c r="D259" s="154" t="s">
        <v>139</v>
      </c>
      <c r="E259" s="318" t="s">
        <v>379</v>
      </c>
      <c r="F259" s="319" t="s">
        <v>380</v>
      </c>
      <c r="G259" s="154" t="s">
        <v>242</v>
      </c>
      <c r="H259" s="155">
        <v>1.1779999999999999</v>
      </c>
      <c r="I259" s="156">
        <v>80</v>
      </c>
      <c r="J259" s="157">
        <f>ROUND(I259*H259,2)</f>
        <v>94.24</v>
      </c>
      <c r="K259" s="319" t="s">
        <v>143</v>
      </c>
      <c r="L259" s="32"/>
      <c r="M259" s="158" t="s">
        <v>1</v>
      </c>
      <c r="N259" s="159" t="s">
        <v>38</v>
      </c>
      <c r="O259" s="53"/>
      <c r="P259" s="160">
        <f>O259*H259</f>
        <v>0</v>
      </c>
      <c r="Q259" s="160">
        <v>0</v>
      </c>
      <c r="R259" s="160">
        <f>Q259*H259</f>
        <v>0</v>
      </c>
      <c r="S259" s="283"/>
      <c r="T259" s="160">
        <v>0</v>
      </c>
      <c r="U259" s="287"/>
      <c r="V259" s="161">
        <f>T259*H259</f>
        <v>0</v>
      </c>
      <c r="AT259" s="268" t="s">
        <v>144</v>
      </c>
      <c r="AV259" s="268" t="s">
        <v>139</v>
      </c>
      <c r="AW259" s="268" t="s">
        <v>79</v>
      </c>
      <c r="BA259" s="268" t="s">
        <v>137</v>
      </c>
      <c r="BG259" s="162">
        <f>IF(N259="základní",J259,0)</f>
        <v>0</v>
      </c>
      <c r="BH259" s="162">
        <f>IF(N259="snížená",J259,0)</f>
        <v>94.24</v>
      </c>
      <c r="BI259" s="162">
        <f>IF(N259="zákl. přenesená",J259,0)</f>
        <v>0</v>
      </c>
      <c r="BJ259" s="162">
        <f>IF(N259="sníž. přenesená",J259,0)</f>
        <v>0</v>
      </c>
      <c r="BK259" s="162">
        <f>IF(N259="nulová",J259,0)</f>
        <v>0</v>
      </c>
      <c r="BL259" s="268" t="s">
        <v>79</v>
      </c>
      <c r="BM259" s="162">
        <f>ROUND(I259*H259,2)</f>
        <v>94.24</v>
      </c>
      <c r="BN259" s="268" t="s">
        <v>144</v>
      </c>
      <c r="BO259" s="268" t="s">
        <v>381</v>
      </c>
    </row>
    <row r="260" spans="1:67" s="11" customFormat="1" x14ac:dyDescent="0.2">
      <c r="A260" s="241"/>
      <c r="B260" s="173"/>
      <c r="C260" s="198"/>
      <c r="D260" s="165" t="s">
        <v>146</v>
      </c>
      <c r="E260" s="175" t="s">
        <v>1</v>
      </c>
      <c r="F260" s="175" t="s">
        <v>382</v>
      </c>
      <c r="G260" s="174"/>
      <c r="H260" s="176">
        <v>1.1779999999999999</v>
      </c>
      <c r="I260" s="177"/>
      <c r="J260" s="174"/>
      <c r="K260" s="174"/>
      <c r="L260" s="178"/>
      <c r="M260" s="179"/>
      <c r="N260" s="180"/>
      <c r="O260" s="180"/>
      <c r="P260" s="180"/>
      <c r="Q260" s="180"/>
      <c r="R260" s="180"/>
      <c r="S260" s="290"/>
      <c r="T260" s="180"/>
      <c r="U260" s="287">
        <f t="shared" ref="U260" si="0">V260</f>
        <v>0</v>
      </c>
      <c r="V260" s="181"/>
      <c r="AV260" s="182" t="s">
        <v>146</v>
      </c>
      <c r="AW260" s="182" t="s">
        <v>79</v>
      </c>
      <c r="AX260" s="11" t="s">
        <v>79</v>
      </c>
      <c r="AY260" s="11" t="s">
        <v>28</v>
      </c>
      <c r="AZ260" s="11" t="s">
        <v>66</v>
      </c>
      <c r="BA260" s="182" t="s">
        <v>137</v>
      </c>
    </row>
    <row r="261" spans="1:67" s="9" customFormat="1" ht="22.9" customHeight="1" x14ac:dyDescent="0.2">
      <c r="A261" s="239"/>
      <c r="B261" s="138"/>
      <c r="C261" s="213"/>
      <c r="D261" s="140" t="s">
        <v>65</v>
      </c>
      <c r="E261" s="152" t="s">
        <v>162</v>
      </c>
      <c r="F261" s="152" t="s">
        <v>383</v>
      </c>
      <c r="G261" s="139"/>
      <c r="H261" s="139"/>
      <c r="I261" s="142"/>
      <c r="J261" s="153">
        <f>BM261</f>
        <v>22948.600000000002</v>
      </c>
      <c r="K261" s="139"/>
      <c r="L261" s="144"/>
      <c r="M261" s="145"/>
      <c r="N261" s="146"/>
      <c r="O261" s="146"/>
      <c r="P261" s="147">
        <f>SUM(P262:P283)</f>
        <v>0</v>
      </c>
      <c r="Q261" s="146"/>
      <c r="R261" s="147">
        <f>SUM(R262:R283)</f>
        <v>10.659418799999999</v>
      </c>
      <c r="S261" s="270">
        <f>SUM(S262:S283)</f>
        <v>0</v>
      </c>
      <c r="T261" s="146"/>
      <c r="U261" s="272">
        <f>SUM(U262:U283)</f>
        <v>0</v>
      </c>
      <c r="V261" s="148">
        <f>SUM(V262:V283)</f>
        <v>8.7132000000000005</v>
      </c>
      <c r="AT261" s="149" t="s">
        <v>73</v>
      </c>
      <c r="AV261" s="150" t="s">
        <v>65</v>
      </c>
      <c r="AW261" s="150" t="s">
        <v>73</v>
      </c>
      <c r="BA261" s="149" t="s">
        <v>137</v>
      </c>
      <c r="BM261" s="151">
        <f>SUM(BM262:BM283)</f>
        <v>22948.600000000002</v>
      </c>
    </row>
    <row r="262" spans="1:67" s="266" customFormat="1" ht="16.5" customHeight="1" x14ac:dyDescent="0.2">
      <c r="A262" s="200"/>
      <c r="B262" s="28"/>
      <c r="C262" s="196" t="s">
        <v>384</v>
      </c>
      <c r="D262" s="154" t="s">
        <v>139</v>
      </c>
      <c r="E262" s="318" t="s">
        <v>385</v>
      </c>
      <c r="F262" s="319" t="s">
        <v>386</v>
      </c>
      <c r="G262" s="154" t="s">
        <v>242</v>
      </c>
      <c r="H262" s="155">
        <v>12.62</v>
      </c>
      <c r="I262" s="156">
        <v>167.49</v>
      </c>
      <c r="J262" s="157">
        <f>ROUND(I262*H262,2)</f>
        <v>2113.7199999999998</v>
      </c>
      <c r="K262" s="319" t="s">
        <v>143</v>
      </c>
      <c r="L262" s="32"/>
      <c r="M262" s="158" t="s">
        <v>1</v>
      </c>
      <c r="N262" s="159" t="s">
        <v>38</v>
      </c>
      <c r="O262" s="53"/>
      <c r="P262" s="160">
        <f>O262*H262</f>
        <v>0</v>
      </c>
      <c r="Q262" s="160">
        <v>0</v>
      </c>
      <c r="R262" s="160">
        <f>Q262*H262</f>
        <v>0</v>
      </c>
      <c r="S262" s="283"/>
      <c r="T262" s="160">
        <v>0.22</v>
      </c>
      <c r="U262" s="287"/>
      <c r="V262" s="161">
        <f>T262*H262</f>
        <v>2.7763999999999998</v>
      </c>
      <c r="AT262" s="268" t="s">
        <v>144</v>
      </c>
      <c r="AV262" s="268" t="s">
        <v>139</v>
      </c>
      <c r="AW262" s="268" t="s">
        <v>79</v>
      </c>
      <c r="BA262" s="268" t="s">
        <v>137</v>
      </c>
      <c r="BG262" s="162">
        <f>IF(N262="základní",J262,0)</f>
        <v>0</v>
      </c>
      <c r="BH262" s="162">
        <f>IF(N262="snížená",J262,0)</f>
        <v>2113.7199999999998</v>
      </c>
      <c r="BI262" s="162">
        <f>IF(N262="zákl. přenesená",J262,0)</f>
        <v>0</v>
      </c>
      <c r="BJ262" s="162">
        <f>IF(N262="sníž. přenesená",J262,0)</f>
        <v>0</v>
      </c>
      <c r="BK262" s="162">
        <f>IF(N262="nulová",J262,0)</f>
        <v>0</v>
      </c>
      <c r="BL262" s="268" t="s">
        <v>79</v>
      </c>
      <c r="BM262" s="162">
        <f>ROUND(I262*H262,2)</f>
        <v>2113.7199999999998</v>
      </c>
      <c r="BN262" s="268" t="s">
        <v>144</v>
      </c>
      <c r="BO262" s="268" t="s">
        <v>387</v>
      </c>
    </row>
    <row r="263" spans="1:67" s="10" customFormat="1" x14ac:dyDescent="0.2">
      <c r="A263" s="240"/>
      <c r="B263" s="163"/>
      <c r="C263" s="197"/>
      <c r="D263" s="165" t="s">
        <v>146</v>
      </c>
      <c r="E263" s="166" t="s">
        <v>1</v>
      </c>
      <c r="F263" s="166" t="s">
        <v>388</v>
      </c>
      <c r="G263" s="164"/>
      <c r="H263" s="166" t="s">
        <v>1</v>
      </c>
      <c r="I263" s="167"/>
      <c r="J263" s="164"/>
      <c r="K263" s="164"/>
      <c r="L263" s="168"/>
      <c r="M263" s="169"/>
      <c r="N263" s="170"/>
      <c r="O263" s="170"/>
      <c r="P263" s="170"/>
      <c r="Q263" s="170"/>
      <c r="R263" s="170"/>
      <c r="S263" s="283"/>
      <c r="T263" s="170"/>
      <c r="U263" s="287"/>
      <c r="V263" s="171"/>
      <c r="AV263" s="172" t="s">
        <v>146</v>
      </c>
      <c r="AW263" s="172" t="s">
        <v>79</v>
      </c>
      <c r="AX263" s="10" t="s">
        <v>73</v>
      </c>
      <c r="AY263" s="10" t="s">
        <v>28</v>
      </c>
      <c r="AZ263" s="10" t="s">
        <v>66</v>
      </c>
      <c r="BA263" s="172" t="s">
        <v>137</v>
      </c>
    </row>
    <row r="264" spans="1:67" s="11" customFormat="1" x14ac:dyDescent="0.2">
      <c r="A264" s="241"/>
      <c r="B264" s="173"/>
      <c r="C264" s="198"/>
      <c r="D264" s="165" t="s">
        <v>146</v>
      </c>
      <c r="E264" s="175" t="s">
        <v>1</v>
      </c>
      <c r="F264" s="175" t="s">
        <v>389</v>
      </c>
      <c r="G264" s="174"/>
      <c r="H264" s="176">
        <v>12.62</v>
      </c>
      <c r="I264" s="177"/>
      <c r="J264" s="174"/>
      <c r="K264" s="174"/>
      <c r="L264" s="178"/>
      <c r="M264" s="179"/>
      <c r="N264" s="180"/>
      <c r="O264" s="180"/>
      <c r="P264" s="180"/>
      <c r="Q264" s="180"/>
      <c r="R264" s="180"/>
      <c r="S264" s="283"/>
      <c r="T264" s="180"/>
      <c r="U264" s="287"/>
      <c r="V264" s="181"/>
      <c r="AV264" s="182" t="s">
        <v>146</v>
      </c>
      <c r="AW264" s="182" t="s">
        <v>79</v>
      </c>
      <c r="AX264" s="11" t="s">
        <v>79</v>
      </c>
      <c r="AY264" s="11" t="s">
        <v>28</v>
      </c>
      <c r="AZ264" s="11" t="s">
        <v>66</v>
      </c>
      <c r="BA264" s="182" t="s">
        <v>137</v>
      </c>
    </row>
    <row r="265" spans="1:67" s="266" customFormat="1" ht="16.5" customHeight="1" x14ac:dyDescent="0.2">
      <c r="A265" s="200"/>
      <c r="B265" s="28"/>
      <c r="C265" s="196" t="s">
        <v>390</v>
      </c>
      <c r="D265" s="154" t="s">
        <v>139</v>
      </c>
      <c r="E265" s="318" t="s">
        <v>391</v>
      </c>
      <c r="F265" s="319" t="s">
        <v>392</v>
      </c>
      <c r="G265" s="154" t="s">
        <v>242</v>
      </c>
      <c r="H265" s="155">
        <v>12.62</v>
      </c>
      <c r="I265" s="156">
        <v>282.49</v>
      </c>
      <c r="J265" s="157">
        <f>ROUND(I265*H265,2)</f>
        <v>3565.02</v>
      </c>
      <c r="K265" s="319" t="s">
        <v>143</v>
      </c>
      <c r="L265" s="32"/>
      <c r="M265" s="158" t="s">
        <v>1</v>
      </c>
      <c r="N265" s="159" t="s">
        <v>38</v>
      </c>
      <c r="O265" s="53"/>
      <c r="P265" s="160">
        <f>O265*H265</f>
        <v>0</v>
      </c>
      <c r="Q265" s="160">
        <v>0</v>
      </c>
      <c r="R265" s="160">
        <f>Q265*H265</f>
        <v>0</v>
      </c>
      <c r="S265" s="283"/>
      <c r="T265" s="160">
        <v>0.28999999999999998</v>
      </c>
      <c r="U265" s="287"/>
      <c r="V265" s="161">
        <f>T265*H265</f>
        <v>3.6597999999999997</v>
      </c>
      <c r="AT265" s="268" t="s">
        <v>144</v>
      </c>
      <c r="AV265" s="268" t="s">
        <v>139</v>
      </c>
      <c r="AW265" s="268" t="s">
        <v>79</v>
      </c>
      <c r="BA265" s="268" t="s">
        <v>137</v>
      </c>
      <c r="BG265" s="162">
        <f>IF(N265="základní",J265,0)</f>
        <v>0</v>
      </c>
      <c r="BH265" s="162">
        <f>IF(N265="snížená",J265,0)</f>
        <v>3565.02</v>
      </c>
      <c r="BI265" s="162">
        <f>IF(N265="zákl. přenesená",J265,0)</f>
        <v>0</v>
      </c>
      <c r="BJ265" s="162">
        <f>IF(N265="sníž. přenesená",J265,0)</f>
        <v>0</v>
      </c>
      <c r="BK265" s="162">
        <f>IF(N265="nulová",J265,0)</f>
        <v>0</v>
      </c>
      <c r="BL265" s="268" t="s">
        <v>79</v>
      </c>
      <c r="BM265" s="162">
        <f>ROUND(I265*H265,2)</f>
        <v>3565.02</v>
      </c>
      <c r="BN265" s="268" t="s">
        <v>144</v>
      </c>
      <c r="BO265" s="268" t="s">
        <v>393</v>
      </c>
    </row>
    <row r="266" spans="1:67" s="11" customFormat="1" x14ac:dyDescent="0.2">
      <c r="A266" s="241"/>
      <c r="B266" s="173"/>
      <c r="C266" s="198"/>
      <c r="D266" s="165" t="s">
        <v>146</v>
      </c>
      <c r="E266" s="175" t="s">
        <v>1</v>
      </c>
      <c r="F266" s="175" t="s">
        <v>394</v>
      </c>
      <c r="G266" s="174"/>
      <c r="H266" s="176">
        <v>12.62</v>
      </c>
      <c r="I266" s="177"/>
      <c r="J266" s="174"/>
      <c r="K266" s="174"/>
      <c r="L266" s="178"/>
      <c r="M266" s="179"/>
      <c r="N266" s="180"/>
      <c r="O266" s="180"/>
      <c r="P266" s="180"/>
      <c r="Q266" s="180"/>
      <c r="R266" s="180"/>
      <c r="S266" s="283"/>
      <c r="T266" s="180"/>
      <c r="U266" s="287"/>
      <c r="V266" s="181"/>
      <c r="AV266" s="182" t="s">
        <v>146</v>
      </c>
      <c r="AW266" s="182" t="s">
        <v>79</v>
      </c>
      <c r="AX266" s="11" t="s">
        <v>79</v>
      </c>
      <c r="AY266" s="11" t="s">
        <v>28</v>
      </c>
      <c r="AZ266" s="11" t="s">
        <v>66</v>
      </c>
      <c r="BA266" s="182" t="s">
        <v>137</v>
      </c>
    </row>
    <row r="267" spans="1:67" s="266" customFormat="1" ht="16.5" customHeight="1" x14ac:dyDescent="0.2">
      <c r="A267" s="200"/>
      <c r="B267" s="28"/>
      <c r="C267" s="196" t="s">
        <v>395</v>
      </c>
      <c r="D267" s="154" t="s">
        <v>139</v>
      </c>
      <c r="E267" s="318" t="s">
        <v>396</v>
      </c>
      <c r="F267" s="319" t="s">
        <v>397</v>
      </c>
      <c r="G267" s="154" t="s">
        <v>263</v>
      </c>
      <c r="H267" s="155">
        <v>17.5</v>
      </c>
      <c r="I267" s="156">
        <v>74.2</v>
      </c>
      <c r="J267" s="157">
        <f>ROUND(I267*H267,2)</f>
        <v>1298.5</v>
      </c>
      <c r="K267" s="319" t="s">
        <v>143</v>
      </c>
      <c r="L267" s="32"/>
      <c r="M267" s="158" t="s">
        <v>1</v>
      </c>
      <c r="N267" s="159" t="s">
        <v>38</v>
      </c>
      <c r="O267" s="53"/>
      <c r="P267" s="160">
        <f>O267*H267</f>
        <v>0</v>
      </c>
      <c r="Q267" s="160">
        <v>0</v>
      </c>
      <c r="R267" s="160">
        <f>Q267*H267</f>
        <v>0</v>
      </c>
      <c r="S267" s="283"/>
      <c r="T267" s="160">
        <v>0</v>
      </c>
      <c r="U267" s="287"/>
      <c r="V267" s="161">
        <f>T267*H267</f>
        <v>0</v>
      </c>
      <c r="AT267" s="268" t="s">
        <v>144</v>
      </c>
      <c r="AV267" s="268" t="s">
        <v>139</v>
      </c>
      <c r="AW267" s="268" t="s">
        <v>79</v>
      </c>
      <c r="BA267" s="268" t="s">
        <v>137</v>
      </c>
      <c r="BG267" s="162">
        <f>IF(N267="základní",J267,0)</f>
        <v>0</v>
      </c>
      <c r="BH267" s="162">
        <f>IF(N267="snížená",J267,0)</f>
        <v>1298.5</v>
      </c>
      <c r="BI267" s="162">
        <f>IF(N267="zákl. přenesená",J267,0)</f>
        <v>0</v>
      </c>
      <c r="BJ267" s="162">
        <f>IF(N267="sníž. přenesená",J267,0)</f>
        <v>0</v>
      </c>
      <c r="BK267" s="162">
        <f>IF(N267="nulová",J267,0)</f>
        <v>0</v>
      </c>
      <c r="BL267" s="268" t="s">
        <v>79</v>
      </c>
      <c r="BM267" s="162">
        <f>ROUND(I267*H267,2)</f>
        <v>1298.5</v>
      </c>
      <c r="BN267" s="268" t="s">
        <v>144</v>
      </c>
      <c r="BO267" s="268" t="s">
        <v>398</v>
      </c>
    </row>
    <row r="268" spans="1:67" s="10" customFormat="1" x14ac:dyDescent="0.2">
      <c r="A268" s="240"/>
      <c r="B268" s="163"/>
      <c r="C268" s="197"/>
      <c r="D268" s="165" t="s">
        <v>146</v>
      </c>
      <c r="E268" s="166" t="s">
        <v>1</v>
      </c>
      <c r="F268" s="166" t="s">
        <v>388</v>
      </c>
      <c r="G268" s="164"/>
      <c r="H268" s="166" t="s">
        <v>1</v>
      </c>
      <c r="I268" s="167"/>
      <c r="J268" s="164"/>
      <c r="K268" s="164"/>
      <c r="L268" s="168"/>
      <c r="M268" s="169"/>
      <c r="N268" s="170"/>
      <c r="O268" s="170"/>
      <c r="P268" s="170"/>
      <c r="Q268" s="170"/>
      <c r="R268" s="170"/>
      <c r="S268" s="283"/>
      <c r="T268" s="170"/>
      <c r="U268" s="287"/>
      <c r="V268" s="171"/>
      <c r="AV268" s="172" t="s">
        <v>146</v>
      </c>
      <c r="AW268" s="172" t="s">
        <v>79</v>
      </c>
      <c r="AX268" s="10" t="s">
        <v>73</v>
      </c>
      <c r="AY268" s="10" t="s">
        <v>28</v>
      </c>
      <c r="AZ268" s="10" t="s">
        <v>66</v>
      </c>
      <c r="BA268" s="172" t="s">
        <v>137</v>
      </c>
    </row>
    <row r="269" spans="1:67" s="11" customFormat="1" x14ac:dyDescent="0.2">
      <c r="A269" s="241"/>
      <c r="B269" s="173"/>
      <c r="C269" s="198"/>
      <c r="D269" s="165" t="s">
        <v>146</v>
      </c>
      <c r="E269" s="175" t="s">
        <v>1</v>
      </c>
      <c r="F269" s="175" t="s">
        <v>399</v>
      </c>
      <c r="G269" s="174"/>
      <c r="H269" s="176">
        <v>17.5</v>
      </c>
      <c r="I269" s="177"/>
      <c r="J269" s="174"/>
      <c r="K269" s="174"/>
      <c r="L269" s="178"/>
      <c r="M269" s="179"/>
      <c r="N269" s="180"/>
      <c r="O269" s="180"/>
      <c r="P269" s="180"/>
      <c r="Q269" s="180"/>
      <c r="R269" s="180"/>
      <c r="S269" s="283"/>
      <c r="T269" s="180"/>
      <c r="U269" s="287"/>
      <c r="V269" s="181"/>
      <c r="AV269" s="182" t="s">
        <v>146</v>
      </c>
      <c r="AW269" s="182" t="s">
        <v>79</v>
      </c>
      <c r="AX269" s="11" t="s">
        <v>79</v>
      </c>
      <c r="AY269" s="11" t="s">
        <v>28</v>
      </c>
      <c r="AZ269" s="11" t="s">
        <v>66</v>
      </c>
      <c r="BA269" s="182" t="s">
        <v>137</v>
      </c>
    </row>
    <row r="270" spans="1:67" s="266" customFormat="1" ht="16.5" customHeight="1" x14ac:dyDescent="0.2">
      <c r="A270" s="200"/>
      <c r="B270" s="28"/>
      <c r="C270" s="196" t="s">
        <v>400</v>
      </c>
      <c r="D270" s="154" t="s">
        <v>139</v>
      </c>
      <c r="E270" s="318" t="s">
        <v>401</v>
      </c>
      <c r="F270" s="319" t="s">
        <v>402</v>
      </c>
      <c r="G270" s="154" t="s">
        <v>263</v>
      </c>
      <c r="H270" s="155">
        <v>9.9</v>
      </c>
      <c r="I270" s="156">
        <v>99.1</v>
      </c>
      <c r="J270" s="157">
        <f>ROUND(I270*H270,2)</f>
        <v>981.09</v>
      </c>
      <c r="K270" s="319" t="s">
        <v>143</v>
      </c>
      <c r="L270" s="32"/>
      <c r="M270" s="158" t="s">
        <v>1</v>
      </c>
      <c r="N270" s="159" t="s">
        <v>38</v>
      </c>
      <c r="O270" s="53"/>
      <c r="P270" s="160">
        <f>O270*H270</f>
        <v>0</v>
      </c>
      <c r="Q270" s="160">
        <v>0</v>
      </c>
      <c r="R270" s="160">
        <f>Q270*H270</f>
        <v>0</v>
      </c>
      <c r="S270" s="283"/>
      <c r="T270" s="160">
        <v>0.23</v>
      </c>
      <c r="U270" s="287"/>
      <c r="V270" s="161">
        <f>T270*H270</f>
        <v>2.2770000000000001</v>
      </c>
      <c r="AT270" s="268" t="s">
        <v>144</v>
      </c>
      <c r="AV270" s="268" t="s">
        <v>139</v>
      </c>
      <c r="AW270" s="268" t="s">
        <v>79</v>
      </c>
      <c r="BA270" s="268" t="s">
        <v>137</v>
      </c>
      <c r="BG270" s="162">
        <f>IF(N270="základní",J270,0)</f>
        <v>0</v>
      </c>
      <c r="BH270" s="162">
        <f>IF(N270="snížená",J270,0)</f>
        <v>981.09</v>
      </c>
      <c r="BI270" s="162">
        <f>IF(N270="zákl. přenesená",J270,0)</f>
        <v>0</v>
      </c>
      <c r="BJ270" s="162">
        <f>IF(N270="sníž. přenesená",J270,0)</f>
        <v>0</v>
      </c>
      <c r="BK270" s="162">
        <f>IF(N270="nulová",J270,0)</f>
        <v>0</v>
      </c>
      <c r="BL270" s="268" t="s">
        <v>79</v>
      </c>
      <c r="BM270" s="162">
        <f>ROUND(I270*H270,2)</f>
        <v>981.09</v>
      </c>
      <c r="BN270" s="268" t="s">
        <v>144</v>
      </c>
      <c r="BO270" s="268" t="s">
        <v>403</v>
      </c>
    </row>
    <row r="271" spans="1:67" s="10" customFormat="1" x14ac:dyDescent="0.2">
      <c r="A271" s="240"/>
      <c r="B271" s="163"/>
      <c r="C271" s="197"/>
      <c r="D271" s="165" t="s">
        <v>146</v>
      </c>
      <c r="E271" s="166" t="s">
        <v>1</v>
      </c>
      <c r="F271" s="166" t="s">
        <v>388</v>
      </c>
      <c r="G271" s="164"/>
      <c r="H271" s="166" t="s">
        <v>1</v>
      </c>
      <c r="I271" s="167"/>
      <c r="J271" s="164"/>
      <c r="K271" s="164"/>
      <c r="L271" s="168"/>
      <c r="M271" s="169"/>
      <c r="N271" s="170"/>
      <c r="O271" s="170"/>
      <c r="P271" s="170"/>
      <c r="Q271" s="170"/>
      <c r="R271" s="170"/>
      <c r="S271" s="283"/>
      <c r="T271" s="170"/>
      <c r="U271" s="287"/>
      <c r="V271" s="171"/>
      <c r="AV271" s="172" t="s">
        <v>146</v>
      </c>
      <c r="AW271" s="172" t="s">
        <v>79</v>
      </c>
      <c r="AX271" s="10" t="s">
        <v>73</v>
      </c>
      <c r="AY271" s="10" t="s">
        <v>28</v>
      </c>
      <c r="AZ271" s="10" t="s">
        <v>66</v>
      </c>
      <c r="BA271" s="172" t="s">
        <v>137</v>
      </c>
    </row>
    <row r="272" spans="1:67" s="11" customFormat="1" x14ac:dyDescent="0.2">
      <c r="A272" s="241"/>
      <c r="B272" s="173"/>
      <c r="C272" s="198"/>
      <c r="D272" s="165" t="s">
        <v>146</v>
      </c>
      <c r="E272" s="175" t="s">
        <v>1</v>
      </c>
      <c r="F272" s="175" t="s">
        <v>404</v>
      </c>
      <c r="G272" s="174"/>
      <c r="H272" s="176">
        <v>9.9</v>
      </c>
      <c r="I272" s="177"/>
      <c r="J272" s="174"/>
      <c r="K272" s="174"/>
      <c r="L272" s="178"/>
      <c r="M272" s="179"/>
      <c r="N272" s="180"/>
      <c r="O272" s="180"/>
      <c r="P272" s="180"/>
      <c r="Q272" s="180"/>
      <c r="R272" s="180"/>
      <c r="S272" s="283"/>
      <c r="T272" s="180"/>
      <c r="U272" s="287"/>
      <c r="V272" s="181"/>
      <c r="AV272" s="182" t="s">
        <v>146</v>
      </c>
      <c r="AW272" s="182" t="s">
        <v>79</v>
      </c>
      <c r="AX272" s="11" t="s">
        <v>79</v>
      </c>
      <c r="AY272" s="11" t="s">
        <v>28</v>
      </c>
      <c r="AZ272" s="11" t="s">
        <v>66</v>
      </c>
      <c r="BA272" s="182" t="s">
        <v>137</v>
      </c>
    </row>
    <row r="273" spans="1:67" s="266" customFormat="1" ht="16.5" customHeight="1" x14ac:dyDescent="0.2">
      <c r="A273" s="200"/>
      <c r="B273" s="28"/>
      <c r="C273" s="196" t="s">
        <v>405</v>
      </c>
      <c r="D273" s="154" t="s">
        <v>139</v>
      </c>
      <c r="E273" s="318" t="s">
        <v>406</v>
      </c>
      <c r="F273" s="319" t="s">
        <v>407</v>
      </c>
      <c r="G273" s="154" t="s">
        <v>242</v>
      </c>
      <c r="H273" s="155">
        <v>12.62</v>
      </c>
      <c r="I273" s="156">
        <v>253.5</v>
      </c>
      <c r="J273" s="157">
        <f>ROUND(I273*H273,2)</f>
        <v>3199.17</v>
      </c>
      <c r="K273" s="319" t="s">
        <v>143</v>
      </c>
      <c r="L273" s="32"/>
      <c r="M273" s="158" t="s">
        <v>1</v>
      </c>
      <c r="N273" s="159" t="s">
        <v>38</v>
      </c>
      <c r="O273" s="53"/>
      <c r="P273" s="160">
        <f>O273*H273</f>
        <v>0</v>
      </c>
      <c r="Q273" s="160">
        <v>0.47260000000000002</v>
      </c>
      <c r="R273" s="160">
        <f>Q273*H273</f>
        <v>5.9642119999999998</v>
      </c>
      <c r="S273" s="283"/>
      <c r="T273" s="160">
        <v>0</v>
      </c>
      <c r="U273" s="287"/>
      <c r="V273" s="161">
        <f>T273*H273</f>
        <v>0</v>
      </c>
      <c r="AT273" s="268" t="s">
        <v>144</v>
      </c>
      <c r="AV273" s="268" t="s">
        <v>139</v>
      </c>
      <c r="AW273" s="268" t="s">
        <v>79</v>
      </c>
      <c r="BA273" s="268" t="s">
        <v>137</v>
      </c>
      <c r="BG273" s="162">
        <f>IF(N273="základní",J273,0)</f>
        <v>0</v>
      </c>
      <c r="BH273" s="162">
        <f>IF(N273="snížená",J273,0)</f>
        <v>3199.17</v>
      </c>
      <c r="BI273" s="162">
        <f>IF(N273="zákl. přenesená",J273,0)</f>
        <v>0</v>
      </c>
      <c r="BJ273" s="162">
        <f>IF(N273="sníž. přenesená",J273,0)</f>
        <v>0</v>
      </c>
      <c r="BK273" s="162">
        <f>IF(N273="nulová",J273,0)</f>
        <v>0</v>
      </c>
      <c r="BL273" s="268" t="s">
        <v>79</v>
      </c>
      <c r="BM273" s="162">
        <f>ROUND(I273*H273,2)</f>
        <v>3199.17</v>
      </c>
      <c r="BN273" s="268" t="s">
        <v>144</v>
      </c>
      <c r="BO273" s="268" t="s">
        <v>408</v>
      </c>
    </row>
    <row r="274" spans="1:67" s="11" customFormat="1" x14ac:dyDescent="0.2">
      <c r="A274" s="241"/>
      <c r="B274" s="173"/>
      <c r="C274" s="198"/>
      <c r="D274" s="165" t="s">
        <v>146</v>
      </c>
      <c r="E274" s="175" t="s">
        <v>1</v>
      </c>
      <c r="F274" s="175" t="s">
        <v>394</v>
      </c>
      <c r="G274" s="174"/>
      <c r="H274" s="176">
        <v>12.62</v>
      </c>
      <c r="I274" s="177"/>
      <c r="J274" s="174"/>
      <c r="K274" s="174"/>
      <c r="L274" s="178"/>
      <c r="M274" s="179"/>
      <c r="N274" s="180"/>
      <c r="O274" s="180"/>
      <c r="P274" s="180"/>
      <c r="Q274" s="180"/>
      <c r="R274" s="180"/>
      <c r="S274" s="283"/>
      <c r="T274" s="180"/>
      <c r="U274" s="287"/>
      <c r="V274" s="181"/>
      <c r="AV274" s="182" t="s">
        <v>146</v>
      </c>
      <c r="AW274" s="182" t="s">
        <v>79</v>
      </c>
      <c r="AX274" s="11" t="s">
        <v>79</v>
      </c>
      <c r="AY274" s="11" t="s">
        <v>28</v>
      </c>
      <c r="AZ274" s="11" t="s">
        <v>66</v>
      </c>
      <c r="BA274" s="182" t="s">
        <v>137</v>
      </c>
    </row>
    <row r="275" spans="1:67" s="266" customFormat="1" ht="16.5" customHeight="1" x14ac:dyDescent="0.2">
      <c r="A275" s="200"/>
      <c r="B275" s="28"/>
      <c r="C275" s="196" t="s">
        <v>409</v>
      </c>
      <c r="D275" s="154" t="s">
        <v>139</v>
      </c>
      <c r="E275" s="318" t="s">
        <v>410</v>
      </c>
      <c r="F275" s="319" t="s">
        <v>411</v>
      </c>
      <c r="G275" s="154" t="s">
        <v>242</v>
      </c>
      <c r="H275" s="155">
        <v>12.62</v>
      </c>
      <c r="I275" s="156">
        <v>350.5</v>
      </c>
      <c r="J275" s="157">
        <f>ROUND(I275*H275,2)</f>
        <v>4423.3100000000004</v>
      </c>
      <c r="K275" s="319" t="s">
        <v>143</v>
      </c>
      <c r="L275" s="32"/>
      <c r="M275" s="158" t="s">
        <v>1</v>
      </c>
      <c r="N275" s="159" t="s">
        <v>38</v>
      </c>
      <c r="O275" s="53"/>
      <c r="P275" s="160">
        <f>O275*H275</f>
        <v>0</v>
      </c>
      <c r="Q275" s="160">
        <v>0.12966</v>
      </c>
      <c r="R275" s="160">
        <f>Q275*H275</f>
        <v>1.6363091999999999</v>
      </c>
      <c r="S275" s="283"/>
      <c r="T275" s="160">
        <v>0</v>
      </c>
      <c r="U275" s="287"/>
      <c r="V275" s="161">
        <f>T275*H275</f>
        <v>0</v>
      </c>
      <c r="AT275" s="268" t="s">
        <v>144</v>
      </c>
      <c r="AV275" s="268" t="s">
        <v>139</v>
      </c>
      <c r="AW275" s="268" t="s">
        <v>79</v>
      </c>
      <c r="BA275" s="268" t="s">
        <v>137</v>
      </c>
      <c r="BG275" s="162">
        <f>IF(N275="základní",J275,0)</f>
        <v>0</v>
      </c>
      <c r="BH275" s="162">
        <f>IF(N275="snížená",J275,0)</f>
        <v>4423.3100000000004</v>
      </c>
      <c r="BI275" s="162">
        <f>IF(N275="zákl. přenesená",J275,0)</f>
        <v>0</v>
      </c>
      <c r="BJ275" s="162">
        <f>IF(N275="sníž. přenesená",J275,0)</f>
        <v>0</v>
      </c>
      <c r="BK275" s="162">
        <f>IF(N275="nulová",J275,0)</f>
        <v>0</v>
      </c>
      <c r="BL275" s="268" t="s">
        <v>79</v>
      </c>
      <c r="BM275" s="162">
        <f>ROUND(I275*H275,2)</f>
        <v>4423.3100000000004</v>
      </c>
      <c r="BN275" s="268" t="s">
        <v>144</v>
      </c>
      <c r="BO275" s="268" t="s">
        <v>412</v>
      </c>
    </row>
    <row r="276" spans="1:67" s="11" customFormat="1" x14ac:dyDescent="0.2">
      <c r="A276" s="241"/>
      <c r="B276" s="173"/>
      <c r="C276" s="198"/>
      <c r="D276" s="165" t="s">
        <v>146</v>
      </c>
      <c r="E276" s="175" t="s">
        <v>1</v>
      </c>
      <c r="F276" s="175" t="s">
        <v>394</v>
      </c>
      <c r="G276" s="174"/>
      <c r="H276" s="176">
        <v>12.62</v>
      </c>
      <c r="I276" s="177"/>
      <c r="J276" s="174"/>
      <c r="K276" s="174"/>
      <c r="L276" s="178"/>
      <c r="M276" s="179"/>
      <c r="N276" s="180"/>
      <c r="O276" s="180"/>
      <c r="P276" s="180"/>
      <c r="Q276" s="180"/>
      <c r="R276" s="180"/>
      <c r="S276" s="283"/>
      <c r="T276" s="180"/>
      <c r="U276" s="287"/>
      <c r="V276" s="181"/>
      <c r="AV276" s="182" t="s">
        <v>146</v>
      </c>
      <c r="AW276" s="182" t="s">
        <v>79</v>
      </c>
      <c r="AX276" s="11" t="s">
        <v>79</v>
      </c>
      <c r="AY276" s="11" t="s">
        <v>28</v>
      </c>
      <c r="AZ276" s="11" t="s">
        <v>66</v>
      </c>
      <c r="BA276" s="182" t="s">
        <v>137</v>
      </c>
    </row>
    <row r="277" spans="1:67" s="266" customFormat="1" ht="16.5" customHeight="1" x14ac:dyDescent="0.2">
      <c r="A277" s="200"/>
      <c r="B277" s="28"/>
      <c r="C277" s="196" t="s">
        <v>413</v>
      </c>
      <c r="D277" s="154" t="s">
        <v>139</v>
      </c>
      <c r="E277" s="318" t="s">
        <v>414</v>
      </c>
      <c r="F277" s="319" t="s">
        <v>415</v>
      </c>
      <c r="G277" s="154" t="s">
        <v>242</v>
      </c>
      <c r="H277" s="155">
        <v>12.62</v>
      </c>
      <c r="I277" s="156">
        <v>314</v>
      </c>
      <c r="J277" s="157">
        <f>ROUND(I277*H277,2)</f>
        <v>3962.68</v>
      </c>
      <c r="K277" s="319" t="s">
        <v>143</v>
      </c>
      <c r="L277" s="32"/>
      <c r="M277" s="158" t="s">
        <v>1</v>
      </c>
      <c r="N277" s="159" t="s">
        <v>38</v>
      </c>
      <c r="O277" s="53"/>
      <c r="P277" s="160">
        <f>O277*H277</f>
        <v>0</v>
      </c>
      <c r="Q277" s="160">
        <v>0.10373</v>
      </c>
      <c r="R277" s="160">
        <f>Q277*H277</f>
        <v>1.3090725999999999</v>
      </c>
      <c r="S277" s="283"/>
      <c r="T277" s="160">
        <v>0</v>
      </c>
      <c r="U277" s="287"/>
      <c r="V277" s="161">
        <f>T277*H277</f>
        <v>0</v>
      </c>
      <c r="AT277" s="268" t="s">
        <v>144</v>
      </c>
      <c r="AV277" s="268" t="s">
        <v>139</v>
      </c>
      <c r="AW277" s="268" t="s">
        <v>79</v>
      </c>
      <c r="BA277" s="268" t="s">
        <v>137</v>
      </c>
      <c r="BG277" s="162">
        <f>IF(N277="základní",J277,0)</f>
        <v>0</v>
      </c>
      <c r="BH277" s="162">
        <f>IF(N277="snížená",J277,0)</f>
        <v>3962.68</v>
      </c>
      <c r="BI277" s="162">
        <f>IF(N277="zákl. přenesená",J277,0)</f>
        <v>0</v>
      </c>
      <c r="BJ277" s="162">
        <f>IF(N277="sníž. přenesená",J277,0)</f>
        <v>0</v>
      </c>
      <c r="BK277" s="162">
        <f>IF(N277="nulová",J277,0)</f>
        <v>0</v>
      </c>
      <c r="BL277" s="268" t="s">
        <v>79</v>
      </c>
      <c r="BM277" s="162">
        <f>ROUND(I277*H277,2)</f>
        <v>3962.68</v>
      </c>
      <c r="BN277" s="268" t="s">
        <v>144</v>
      </c>
      <c r="BO277" s="268" t="s">
        <v>416</v>
      </c>
    </row>
    <row r="278" spans="1:67" s="11" customFormat="1" x14ac:dyDescent="0.2">
      <c r="A278" s="241"/>
      <c r="B278" s="173"/>
      <c r="C278" s="198"/>
      <c r="D278" s="165" t="s">
        <v>146</v>
      </c>
      <c r="E278" s="175" t="s">
        <v>1</v>
      </c>
      <c r="F278" s="175" t="s">
        <v>394</v>
      </c>
      <c r="G278" s="174"/>
      <c r="H278" s="176">
        <v>12.62</v>
      </c>
      <c r="I278" s="177"/>
      <c r="J278" s="174"/>
      <c r="K278" s="174"/>
      <c r="L278" s="178"/>
      <c r="M278" s="179"/>
      <c r="N278" s="180"/>
      <c r="O278" s="180"/>
      <c r="P278" s="180"/>
      <c r="Q278" s="180"/>
      <c r="R278" s="180"/>
      <c r="S278" s="283"/>
      <c r="T278" s="180"/>
      <c r="U278" s="287"/>
      <c r="V278" s="181"/>
      <c r="AV278" s="182" t="s">
        <v>146</v>
      </c>
      <c r="AW278" s="182" t="s">
        <v>79</v>
      </c>
      <c r="AX278" s="11" t="s">
        <v>79</v>
      </c>
      <c r="AY278" s="11" t="s">
        <v>28</v>
      </c>
      <c r="AZ278" s="11" t="s">
        <v>66</v>
      </c>
      <c r="BA278" s="182" t="s">
        <v>137</v>
      </c>
    </row>
    <row r="279" spans="1:67" s="266" customFormat="1" ht="16.5" customHeight="1" x14ac:dyDescent="0.2">
      <c r="A279" s="200"/>
      <c r="B279" s="28"/>
      <c r="C279" s="196" t="s">
        <v>417</v>
      </c>
      <c r="D279" s="154" t="s">
        <v>139</v>
      </c>
      <c r="E279" s="318" t="s">
        <v>418</v>
      </c>
      <c r="F279" s="319" t="s">
        <v>419</v>
      </c>
      <c r="G279" s="154" t="s">
        <v>263</v>
      </c>
      <c r="H279" s="155">
        <v>9.9</v>
      </c>
      <c r="I279" s="156">
        <v>240</v>
      </c>
      <c r="J279" s="157">
        <f>ROUND(I279*H279,2)</f>
        <v>2376</v>
      </c>
      <c r="K279" s="319" t="s">
        <v>143</v>
      </c>
      <c r="L279" s="32"/>
      <c r="M279" s="158" t="s">
        <v>1</v>
      </c>
      <c r="N279" s="159" t="s">
        <v>38</v>
      </c>
      <c r="O279" s="53"/>
      <c r="P279" s="160">
        <f>O279*H279</f>
        <v>0</v>
      </c>
      <c r="Q279" s="160">
        <v>0.1295</v>
      </c>
      <c r="R279" s="160">
        <f>Q279*H279</f>
        <v>1.2820500000000001</v>
      </c>
      <c r="S279" s="283"/>
      <c r="T279" s="160">
        <v>0</v>
      </c>
      <c r="U279" s="287"/>
      <c r="V279" s="161">
        <f>T279*H279</f>
        <v>0</v>
      </c>
      <c r="AT279" s="268" t="s">
        <v>144</v>
      </c>
      <c r="AV279" s="268" t="s">
        <v>139</v>
      </c>
      <c r="AW279" s="268" t="s">
        <v>79</v>
      </c>
      <c r="BA279" s="268" t="s">
        <v>137</v>
      </c>
      <c r="BG279" s="162">
        <f>IF(N279="základní",J279,0)</f>
        <v>0</v>
      </c>
      <c r="BH279" s="162">
        <f>IF(N279="snížená",J279,0)</f>
        <v>2376</v>
      </c>
      <c r="BI279" s="162">
        <f>IF(N279="zákl. přenesená",J279,0)</f>
        <v>0</v>
      </c>
      <c r="BJ279" s="162">
        <f>IF(N279="sníž. přenesená",J279,0)</f>
        <v>0</v>
      </c>
      <c r="BK279" s="162">
        <f>IF(N279="nulová",J279,0)</f>
        <v>0</v>
      </c>
      <c r="BL279" s="268" t="s">
        <v>79</v>
      </c>
      <c r="BM279" s="162">
        <f>ROUND(I279*H279,2)</f>
        <v>2376</v>
      </c>
      <c r="BN279" s="268" t="s">
        <v>144</v>
      </c>
      <c r="BO279" s="268" t="s">
        <v>420</v>
      </c>
    </row>
    <row r="280" spans="1:67" s="10" customFormat="1" x14ac:dyDescent="0.2">
      <c r="A280" s="240"/>
      <c r="B280" s="163"/>
      <c r="C280" s="197"/>
      <c r="D280" s="165" t="s">
        <v>146</v>
      </c>
      <c r="E280" s="166" t="s">
        <v>1</v>
      </c>
      <c r="F280" s="166" t="s">
        <v>388</v>
      </c>
      <c r="G280" s="164"/>
      <c r="H280" s="166" t="s">
        <v>1</v>
      </c>
      <c r="I280" s="167"/>
      <c r="J280" s="164"/>
      <c r="K280" s="164"/>
      <c r="L280" s="168"/>
      <c r="M280" s="169"/>
      <c r="N280" s="170"/>
      <c r="O280" s="170"/>
      <c r="P280" s="170"/>
      <c r="Q280" s="170"/>
      <c r="R280" s="170"/>
      <c r="S280" s="283"/>
      <c r="T280" s="170"/>
      <c r="U280" s="287"/>
      <c r="V280" s="171"/>
      <c r="AV280" s="172" t="s">
        <v>146</v>
      </c>
      <c r="AW280" s="172" t="s">
        <v>79</v>
      </c>
      <c r="AX280" s="10" t="s">
        <v>73</v>
      </c>
      <c r="AY280" s="10" t="s">
        <v>28</v>
      </c>
      <c r="AZ280" s="10" t="s">
        <v>66</v>
      </c>
      <c r="BA280" s="172" t="s">
        <v>137</v>
      </c>
    </row>
    <row r="281" spans="1:67" s="11" customFormat="1" x14ac:dyDescent="0.2">
      <c r="A281" s="241"/>
      <c r="B281" s="173"/>
      <c r="C281" s="198"/>
      <c r="D281" s="165" t="s">
        <v>146</v>
      </c>
      <c r="E281" s="175" t="s">
        <v>1</v>
      </c>
      <c r="F281" s="175" t="s">
        <v>421</v>
      </c>
      <c r="G281" s="174"/>
      <c r="H281" s="176">
        <v>9.9</v>
      </c>
      <c r="I281" s="177"/>
      <c r="J281" s="174"/>
      <c r="K281" s="174"/>
      <c r="L281" s="178"/>
      <c r="M281" s="179"/>
      <c r="N281" s="180"/>
      <c r="O281" s="180"/>
      <c r="P281" s="180"/>
      <c r="Q281" s="180"/>
      <c r="R281" s="180"/>
      <c r="S281" s="283"/>
      <c r="T281" s="180"/>
      <c r="U281" s="287"/>
      <c r="V281" s="181"/>
      <c r="AV281" s="182" t="s">
        <v>146</v>
      </c>
      <c r="AW281" s="182" t="s">
        <v>79</v>
      </c>
      <c r="AX281" s="11" t="s">
        <v>79</v>
      </c>
      <c r="AY281" s="11" t="s">
        <v>28</v>
      </c>
      <c r="AZ281" s="11" t="s">
        <v>66</v>
      </c>
      <c r="BA281" s="182" t="s">
        <v>137</v>
      </c>
    </row>
    <row r="282" spans="1:67" s="266" customFormat="1" ht="16.5" customHeight="1" x14ac:dyDescent="0.2">
      <c r="A282" s="200"/>
      <c r="B282" s="28"/>
      <c r="C282" s="214" t="s">
        <v>422</v>
      </c>
      <c r="D282" s="183" t="s">
        <v>217</v>
      </c>
      <c r="E282" s="320" t="s">
        <v>423</v>
      </c>
      <c r="F282" s="321" t="s">
        <v>424</v>
      </c>
      <c r="G282" s="183" t="s">
        <v>263</v>
      </c>
      <c r="H282" s="184">
        <v>10.395</v>
      </c>
      <c r="I282" s="185">
        <v>99</v>
      </c>
      <c r="J282" s="186">
        <f>ROUND(I282*H282,2)</f>
        <v>1029.1099999999999</v>
      </c>
      <c r="K282" s="321" t="s">
        <v>143</v>
      </c>
      <c r="L282" s="187"/>
      <c r="M282" s="188" t="s">
        <v>1</v>
      </c>
      <c r="N282" s="189" t="s">
        <v>38</v>
      </c>
      <c r="O282" s="53"/>
      <c r="P282" s="160">
        <f>O282*H282</f>
        <v>0</v>
      </c>
      <c r="Q282" s="160">
        <v>4.4999999999999998E-2</v>
      </c>
      <c r="R282" s="160">
        <f>Q282*H282</f>
        <v>0.46777499999999994</v>
      </c>
      <c r="S282" s="283"/>
      <c r="T282" s="160">
        <v>0</v>
      </c>
      <c r="U282" s="287"/>
      <c r="V282" s="161">
        <f>T282*H282</f>
        <v>0</v>
      </c>
      <c r="AT282" s="268" t="s">
        <v>176</v>
      </c>
      <c r="AV282" s="268" t="s">
        <v>217</v>
      </c>
      <c r="AW282" s="268" t="s">
        <v>79</v>
      </c>
      <c r="BA282" s="268" t="s">
        <v>137</v>
      </c>
      <c r="BG282" s="162">
        <f>IF(N282="základní",J282,0)</f>
        <v>0</v>
      </c>
      <c r="BH282" s="162">
        <f>IF(N282="snížená",J282,0)</f>
        <v>1029.1099999999999</v>
      </c>
      <c r="BI282" s="162">
        <f>IF(N282="zákl. přenesená",J282,0)</f>
        <v>0</v>
      </c>
      <c r="BJ282" s="162">
        <f>IF(N282="sníž. přenesená",J282,0)</f>
        <v>0</v>
      </c>
      <c r="BK282" s="162">
        <f>IF(N282="nulová",J282,0)</f>
        <v>0</v>
      </c>
      <c r="BL282" s="268" t="s">
        <v>79</v>
      </c>
      <c r="BM282" s="162">
        <f>ROUND(I282*H282,2)</f>
        <v>1029.1099999999999</v>
      </c>
      <c r="BN282" s="268" t="s">
        <v>144</v>
      </c>
      <c r="BO282" s="268" t="s">
        <v>425</v>
      </c>
    </row>
    <row r="283" spans="1:67" s="11" customFormat="1" x14ac:dyDescent="0.2">
      <c r="A283" s="241"/>
      <c r="B283" s="173"/>
      <c r="C283" s="198"/>
      <c r="D283" s="165" t="s">
        <v>146</v>
      </c>
      <c r="E283" s="175" t="s">
        <v>1</v>
      </c>
      <c r="F283" s="175" t="s">
        <v>426</v>
      </c>
      <c r="G283" s="174"/>
      <c r="H283" s="176">
        <v>10.395</v>
      </c>
      <c r="I283" s="177"/>
      <c r="J283" s="174"/>
      <c r="K283" s="174"/>
      <c r="L283" s="178"/>
      <c r="M283" s="179"/>
      <c r="N283" s="180"/>
      <c r="O283" s="180"/>
      <c r="P283" s="180"/>
      <c r="Q283" s="180"/>
      <c r="R283" s="180"/>
      <c r="S283" s="290"/>
      <c r="T283" s="180"/>
      <c r="U283" s="291"/>
      <c r="V283" s="181"/>
      <c r="AV283" s="182" t="s">
        <v>146</v>
      </c>
      <c r="AW283" s="182" t="s">
        <v>79</v>
      </c>
      <c r="AX283" s="11" t="s">
        <v>79</v>
      </c>
      <c r="AY283" s="11" t="s">
        <v>28</v>
      </c>
      <c r="AZ283" s="11" t="s">
        <v>66</v>
      </c>
      <c r="BA283" s="182" t="s">
        <v>137</v>
      </c>
    </row>
    <row r="284" spans="1:67" s="9" customFormat="1" ht="22.9" customHeight="1" x14ac:dyDescent="0.2">
      <c r="A284" s="239"/>
      <c r="B284" s="138"/>
      <c r="C284" s="213"/>
      <c r="D284" s="140" t="s">
        <v>65</v>
      </c>
      <c r="E284" s="152" t="s">
        <v>167</v>
      </c>
      <c r="F284" s="152" t="s">
        <v>427</v>
      </c>
      <c r="G284" s="139"/>
      <c r="H284" s="139"/>
      <c r="I284" s="142"/>
      <c r="J284" s="153">
        <f>BM284</f>
        <v>979547.13000000012</v>
      </c>
      <c r="K284" s="139"/>
      <c r="L284" s="144"/>
      <c r="M284" s="145"/>
      <c r="N284" s="146"/>
      <c r="O284" s="146"/>
      <c r="P284" s="147">
        <f>SUM(P285:P464)</f>
        <v>0</v>
      </c>
      <c r="Q284" s="146"/>
      <c r="R284" s="147">
        <f>SUM(R285:R464)</f>
        <v>121.69817868999998</v>
      </c>
      <c r="S284" s="270">
        <f>SUM(S285:S464)</f>
        <v>-8.210520889999998</v>
      </c>
      <c r="T284" s="146"/>
      <c r="U284" s="272">
        <f>SUM(U285:U464)</f>
        <v>0</v>
      </c>
      <c r="V284" s="148">
        <f>SUM(V285:V464)</f>
        <v>0</v>
      </c>
      <c r="AT284" s="149" t="s">
        <v>73</v>
      </c>
      <c r="AV284" s="150" t="s">
        <v>65</v>
      </c>
      <c r="AW284" s="150" t="s">
        <v>73</v>
      </c>
      <c r="BA284" s="149" t="s">
        <v>137</v>
      </c>
      <c r="BM284" s="151">
        <f>SUM(BM285:BM464)</f>
        <v>979547.13000000012</v>
      </c>
    </row>
    <row r="285" spans="1:67" s="266" customFormat="1" ht="16.5" customHeight="1" x14ac:dyDescent="0.2">
      <c r="A285" s="200"/>
      <c r="B285" s="28"/>
      <c r="C285" s="196" t="s">
        <v>428</v>
      </c>
      <c r="D285" s="154" t="s">
        <v>139</v>
      </c>
      <c r="E285" s="318" t="s">
        <v>429</v>
      </c>
      <c r="F285" s="319" t="s">
        <v>430</v>
      </c>
      <c r="G285" s="154" t="s">
        <v>242</v>
      </c>
      <c r="H285" s="155">
        <v>113.345</v>
      </c>
      <c r="I285" s="156">
        <v>263</v>
      </c>
      <c r="J285" s="157">
        <f>ROUND(I285*H285,2)</f>
        <v>29809.74</v>
      </c>
      <c r="K285" s="319" t="s">
        <v>143</v>
      </c>
      <c r="L285" s="32"/>
      <c r="M285" s="158" t="s">
        <v>1</v>
      </c>
      <c r="N285" s="159" t="s">
        <v>38</v>
      </c>
      <c r="O285" s="53"/>
      <c r="P285" s="160">
        <f>O285*H285</f>
        <v>0</v>
      </c>
      <c r="Q285" s="160">
        <v>1.54E-2</v>
      </c>
      <c r="R285" s="160">
        <f>Q285*H285</f>
        <v>1.7455130000000001</v>
      </c>
      <c r="S285" s="283"/>
      <c r="T285" s="160">
        <v>0</v>
      </c>
      <c r="U285" s="287"/>
      <c r="V285" s="161">
        <f>T285*H285</f>
        <v>0</v>
      </c>
      <c r="AT285" s="268" t="s">
        <v>144</v>
      </c>
      <c r="AV285" s="268" t="s">
        <v>139</v>
      </c>
      <c r="AW285" s="268" t="s">
        <v>79</v>
      </c>
      <c r="BA285" s="268" t="s">
        <v>137</v>
      </c>
      <c r="BG285" s="162">
        <f>IF(N285="základní",J285,0)</f>
        <v>0</v>
      </c>
      <c r="BH285" s="162">
        <f>IF(N285="snížená",J285,0)</f>
        <v>29809.74</v>
      </c>
      <c r="BI285" s="162">
        <f>IF(N285="zákl. přenesená",J285,0)</f>
        <v>0</v>
      </c>
      <c r="BJ285" s="162">
        <f>IF(N285="sníž. přenesená",J285,0)</f>
        <v>0</v>
      </c>
      <c r="BK285" s="162">
        <f>IF(N285="nulová",J285,0)</f>
        <v>0</v>
      </c>
      <c r="BL285" s="268" t="s">
        <v>79</v>
      </c>
      <c r="BM285" s="162">
        <f>ROUND(I285*H285,2)</f>
        <v>29809.74</v>
      </c>
      <c r="BN285" s="268" t="s">
        <v>144</v>
      </c>
      <c r="BO285" s="268" t="s">
        <v>431</v>
      </c>
    </row>
    <row r="286" spans="1:67" s="10" customFormat="1" x14ac:dyDescent="0.2">
      <c r="A286" s="240"/>
      <c r="B286" s="163"/>
      <c r="C286" s="197"/>
      <c r="D286" s="165" t="s">
        <v>146</v>
      </c>
      <c r="E286" s="166" t="s">
        <v>1</v>
      </c>
      <c r="F286" s="166" t="s">
        <v>227</v>
      </c>
      <c r="G286" s="164"/>
      <c r="H286" s="166" t="s">
        <v>1</v>
      </c>
      <c r="I286" s="167"/>
      <c r="J286" s="164"/>
      <c r="K286" s="164"/>
      <c r="L286" s="168"/>
      <c r="M286" s="169"/>
      <c r="N286" s="170"/>
      <c r="O286" s="170"/>
      <c r="P286" s="170"/>
      <c r="Q286" s="170"/>
      <c r="R286" s="170"/>
      <c r="S286" s="283"/>
      <c r="T286" s="170"/>
      <c r="U286" s="287"/>
      <c r="V286" s="171"/>
      <c r="AV286" s="172" t="s">
        <v>146</v>
      </c>
      <c r="AW286" s="172" t="s">
        <v>79</v>
      </c>
      <c r="AX286" s="10" t="s">
        <v>73</v>
      </c>
      <c r="AY286" s="10" t="s">
        <v>28</v>
      </c>
      <c r="AZ286" s="10" t="s">
        <v>66</v>
      </c>
      <c r="BA286" s="172" t="s">
        <v>137</v>
      </c>
    </row>
    <row r="287" spans="1:67" s="11" customFormat="1" x14ac:dyDescent="0.2">
      <c r="A287" s="241"/>
      <c r="B287" s="173"/>
      <c r="C287" s="198"/>
      <c r="D287" s="165" t="s">
        <v>146</v>
      </c>
      <c r="E287" s="175" t="s">
        <v>1</v>
      </c>
      <c r="F287" s="175" t="s">
        <v>432</v>
      </c>
      <c r="G287" s="174"/>
      <c r="H287" s="176">
        <v>8.9689999999999994</v>
      </c>
      <c r="I287" s="177"/>
      <c r="J287" s="174"/>
      <c r="K287" s="174"/>
      <c r="L287" s="178"/>
      <c r="M287" s="179"/>
      <c r="N287" s="180"/>
      <c r="O287" s="180"/>
      <c r="P287" s="180"/>
      <c r="Q287" s="180"/>
      <c r="R287" s="180"/>
      <c r="S287" s="283"/>
      <c r="T287" s="180"/>
      <c r="U287" s="287"/>
      <c r="V287" s="181"/>
      <c r="AV287" s="182" t="s">
        <v>146</v>
      </c>
      <c r="AW287" s="182" t="s">
        <v>79</v>
      </c>
      <c r="AX287" s="11" t="s">
        <v>79</v>
      </c>
      <c r="AY287" s="11" t="s">
        <v>28</v>
      </c>
      <c r="AZ287" s="11" t="s">
        <v>66</v>
      </c>
      <c r="BA287" s="182" t="s">
        <v>137</v>
      </c>
    </row>
    <row r="288" spans="1:67" s="11" customFormat="1" x14ac:dyDescent="0.2">
      <c r="A288" s="241"/>
      <c r="B288" s="173"/>
      <c r="C288" s="198"/>
      <c r="D288" s="165" t="s">
        <v>146</v>
      </c>
      <c r="E288" s="175" t="s">
        <v>1</v>
      </c>
      <c r="F288" s="175" t="s">
        <v>433</v>
      </c>
      <c r="G288" s="174"/>
      <c r="H288" s="176">
        <v>5.258</v>
      </c>
      <c r="I288" s="177"/>
      <c r="J288" s="174"/>
      <c r="K288" s="174"/>
      <c r="L288" s="178"/>
      <c r="M288" s="179"/>
      <c r="N288" s="180"/>
      <c r="O288" s="180"/>
      <c r="P288" s="180"/>
      <c r="Q288" s="180"/>
      <c r="R288" s="180"/>
      <c r="S288" s="283"/>
      <c r="T288" s="180"/>
      <c r="U288" s="287"/>
      <c r="V288" s="181"/>
      <c r="AV288" s="182" t="s">
        <v>146</v>
      </c>
      <c r="AW288" s="182" t="s">
        <v>79</v>
      </c>
      <c r="AX288" s="11" t="s">
        <v>79</v>
      </c>
      <c r="AY288" s="11" t="s">
        <v>28</v>
      </c>
      <c r="AZ288" s="11" t="s">
        <v>66</v>
      </c>
      <c r="BA288" s="182" t="s">
        <v>137</v>
      </c>
    </row>
    <row r="289" spans="1:67" s="11" customFormat="1" x14ac:dyDescent="0.2">
      <c r="A289" s="241"/>
      <c r="B289" s="173"/>
      <c r="C289" s="198"/>
      <c r="D289" s="165" t="s">
        <v>146</v>
      </c>
      <c r="E289" s="175" t="s">
        <v>1</v>
      </c>
      <c r="F289" s="175" t="s">
        <v>434</v>
      </c>
      <c r="G289" s="174"/>
      <c r="H289" s="176">
        <v>0.36</v>
      </c>
      <c r="I289" s="177"/>
      <c r="J289" s="174"/>
      <c r="K289" s="174"/>
      <c r="L289" s="178"/>
      <c r="M289" s="179"/>
      <c r="N289" s="180"/>
      <c r="O289" s="180"/>
      <c r="P289" s="180"/>
      <c r="Q289" s="180"/>
      <c r="R289" s="180"/>
      <c r="S289" s="283"/>
      <c r="T289" s="180"/>
      <c r="U289" s="287"/>
      <c r="V289" s="181"/>
      <c r="AV289" s="182" t="s">
        <v>146</v>
      </c>
      <c r="AW289" s="182" t="s">
        <v>79</v>
      </c>
      <c r="AX289" s="11" t="s">
        <v>79</v>
      </c>
      <c r="AY289" s="11" t="s">
        <v>28</v>
      </c>
      <c r="AZ289" s="11" t="s">
        <v>66</v>
      </c>
      <c r="BA289" s="182" t="s">
        <v>137</v>
      </c>
    </row>
    <row r="290" spans="1:67" s="11" customFormat="1" x14ac:dyDescent="0.2">
      <c r="A290" s="241"/>
      <c r="B290" s="173"/>
      <c r="C290" s="198"/>
      <c r="D290" s="165" t="s">
        <v>146</v>
      </c>
      <c r="E290" s="175" t="s">
        <v>1</v>
      </c>
      <c r="F290" s="175" t="s">
        <v>434</v>
      </c>
      <c r="G290" s="174"/>
      <c r="H290" s="176">
        <v>0.36</v>
      </c>
      <c r="I290" s="177"/>
      <c r="J290" s="174"/>
      <c r="K290" s="174"/>
      <c r="L290" s="178"/>
      <c r="M290" s="179"/>
      <c r="N290" s="180"/>
      <c r="O290" s="180"/>
      <c r="P290" s="180"/>
      <c r="Q290" s="180"/>
      <c r="R290" s="180"/>
      <c r="S290" s="283"/>
      <c r="T290" s="180"/>
      <c r="U290" s="287"/>
      <c r="V290" s="181"/>
      <c r="AV290" s="182" t="s">
        <v>146</v>
      </c>
      <c r="AW290" s="182" t="s">
        <v>79</v>
      </c>
      <c r="AX290" s="11" t="s">
        <v>79</v>
      </c>
      <c r="AY290" s="11" t="s">
        <v>28</v>
      </c>
      <c r="AZ290" s="11" t="s">
        <v>66</v>
      </c>
      <c r="BA290" s="182" t="s">
        <v>137</v>
      </c>
    </row>
    <row r="291" spans="1:67" s="11" customFormat="1" x14ac:dyDescent="0.2">
      <c r="A291" s="241"/>
      <c r="B291" s="173"/>
      <c r="C291" s="198"/>
      <c r="D291" s="165" t="s">
        <v>146</v>
      </c>
      <c r="E291" s="175" t="s">
        <v>1</v>
      </c>
      <c r="F291" s="175" t="s">
        <v>435</v>
      </c>
      <c r="G291" s="174"/>
      <c r="H291" s="176">
        <v>7.6360000000000001</v>
      </c>
      <c r="I291" s="177"/>
      <c r="J291" s="174"/>
      <c r="K291" s="174"/>
      <c r="L291" s="178"/>
      <c r="M291" s="179"/>
      <c r="N291" s="180"/>
      <c r="O291" s="180"/>
      <c r="P291" s="180"/>
      <c r="Q291" s="180"/>
      <c r="R291" s="180"/>
      <c r="S291" s="283"/>
      <c r="T291" s="180"/>
      <c r="U291" s="287"/>
      <c r="V291" s="181"/>
      <c r="AV291" s="182" t="s">
        <v>146</v>
      </c>
      <c r="AW291" s="182" t="s">
        <v>79</v>
      </c>
      <c r="AX291" s="11" t="s">
        <v>79</v>
      </c>
      <c r="AY291" s="11" t="s">
        <v>28</v>
      </c>
      <c r="AZ291" s="11" t="s">
        <v>66</v>
      </c>
      <c r="BA291" s="182" t="s">
        <v>137</v>
      </c>
    </row>
    <row r="292" spans="1:67" s="11" customFormat="1" x14ac:dyDescent="0.2">
      <c r="A292" s="241"/>
      <c r="B292" s="173"/>
      <c r="C292" s="198"/>
      <c r="D292" s="165" t="s">
        <v>146</v>
      </c>
      <c r="E292" s="175" t="s">
        <v>1</v>
      </c>
      <c r="F292" s="175" t="s">
        <v>436</v>
      </c>
      <c r="G292" s="174"/>
      <c r="H292" s="176">
        <v>5.0229999999999997</v>
      </c>
      <c r="I292" s="177"/>
      <c r="J292" s="174"/>
      <c r="K292" s="174"/>
      <c r="L292" s="178"/>
      <c r="M292" s="179"/>
      <c r="N292" s="180"/>
      <c r="O292" s="180"/>
      <c r="P292" s="180"/>
      <c r="Q292" s="180"/>
      <c r="R292" s="180"/>
      <c r="S292" s="283"/>
      <c r="T292" s="180"/>
      <c r="U292" s="287"/>
      <c r="V292" s="181"/>
      <c r="AV292" s="182" t="s">
        <v>146</v>
      </c>
      <c r="AW292" s="182" t="s">
        <v>79</v>
      </c>
      <c r="AX292" s="11" t="s">
        <v>79</v>
      </c>
      <c r="AY292" s="11" t="s">
        <v>28</v>
      </c>
      <c r="AZ292" s="11" t="s">
        <v>66</v>
      </c>
      <c r="BA292" s="182" t="s">
        <v>137</v>
      </c>
    </row>
    <row r="293" spans="1:67" s="11" customFormat="1" x14ac:dyDescent="0.2">
      <c r="A293" s="241"/>
      <c r="B293" s="173"/>
      <c r="C293" s="198"/>
      <c r="D293" s="165" t="s">
        <v>146</v>
      </c>
      <c r="E293" s="175" t="s">
        <v>1</v>
      </c>
      <c r="F293" s="175" t="s">
        <v>434</v>
      </c>
      <c r="G293" s="174"/>
      <c r="H293" s="176">
        <v>0.36</v>
      </c>
      <c r="I293" s="177"/>
      <c r="J293" s="174"/>
      <c r="K293" s="174"/>
      <c r="L293" s="178"/>
      <c r="M293" s="179"/>
      <c r="N293" s="180"/>
      <c r="O293" s="180"/>
      <c r="P293" s="180"/>
      <c r="Q293" s="180"/>
      <c r="R293" s="180"/>
      <c r="S293" s="283"/>
      <c r="T293" s="180"/>
      <c r="U293" s="287"/>
      <c r="V293" s="181"/>
      <c r="AV293" s="182" t="s">
        <v>146</v>
      </c>
      <c r="AW293" s="182" t="s">
        <v>79</v>
      </c>
      <c r="AX293" s="11" t="s">
        <v>79</v>
      </c>
      <c r="AY293" s="11" t="s">
        <v>28</v>
      </c>
      <c r="AZ293" s="11" t="s">
        <v>66</v>
      </c>
      <c r="BA293" s="182" t="s">
        <v>137</v>
      </c>
    </row>
    <row r="294" spans="1:67" s="11" customFormat="1" x14ac:dyDescent="0.2">
      <c r="A294" s="241"/>
      <c r="B294" s="173"/>
      <c r="C294" s="198"/>
      <c r="D294" s="165" t="s">
        <v>146</v>
      </c>
      <c r="E294" s="175" t="s">
        <v>1</v>
      </c>
      <c r="F294" s="175" t="s">
        <v>437</v>
      </c>
      <c r="G294" s="174"/>
      <c r="H294" s="176">
        <v>6.4020000000000001</v>
      </c>
      <c r="I294" s="177"/>
      <c r="J294" s="174"/>
      <c r="K294" s="174"/>
      <c r="L294" s="178"/>
      <c r="M294" s="179"/>
      <c r="N294" s="180"/>
      <c r="O294" s="180"/>
      <c r="P294" s="180"/>
      <c r="Q294" s="180"/>
      <c r="R294" s="180"/>
      <c r="S294" s="283"/>
      <c r="T294" s="180"/>
      <c r="U294" s="287"/>
      <c r="V294" s="181"/>
      <c r="AV294" s="182" t="s">
        <v>146</v>
      </c>
      <c r="AW294" s="182" t="s">
        <v>79</v>
      </c>
      <c r="AX294" s="11" t="s">
        <v>79</v>
      </c>
      <c r="AY294" s="11" t="s">
        <v>28</v>
      </c>
      <c r="AZ294" s="11" t="s">
        <v>66</v>
      </c>
      <c r="BA294" s="182" t="s">
        <v>137</v>
      </c>
    </row>
    <row r="295" spans="1:67" s="11" customFormat="1" x14ac:dyDescent="0.2">
      <c r="A295" s="241"/>
      <c r="B295" s="173"/>
      <c r="C295" s="198"/>
      <c r="D295" s="165" t="s">
        <v>146</v>
      </c>
      <c r="E295" s="175" t="s">
        <v>1</v>
      </c>
      <c r="F295" s="175" t="s">
        <v>434</v>
      </c>
      <c r="G295" s="174"/>
      <c r="H295" s="176">
        <v>0.36</v>
      </c>
      <c r="I295" s="177"/>
      <c r="J295" s="174"/>
      <c r="K295" s="174"/>
      <c r="L295" s="178"/>
      <c r="M295" s="179"/>
      <c r="N295" s="180"/>
      <c r="O295" s="180"/>
      <c r="P295" s="180"/>
      <c r="Q295" s="180"/>
      <c r="R295" s="180"/>
      <c r="S295" s="283"/>
      <c r="T295" s="180"/>
      <c r="U295" s="287"/>
      <c r="V295" s="181"/>
      <c r="AV295" s="182" t="s">
        <v>146</v>
      </c>
      <c r="AW295" s="182" t="s">
        <v>79</v>
      </c>
      <c r="AX295" s="11" t="s">
        <v>79</v>
      </c>
      <c r="AY295" s="11" t="s">
        <v>28</v>
      </c>
      <c r="AZ295" s="11" t="s">
        <v>66</v>
      </c>
      <c r="BA295" s="182" t="s">
        <v>137</v>
      </c>
    </row>
    <row r="296" spans="1:67" s="11" customFormat="1" x14ac:dyDescent="0.2">
      <c r="A296" s="241"/>
      <c r="B296" s="173"/>
      <c r="C296" s="198"/>
      <c r="D296" s="165" t="s">
        <v>146</v>
      </c>
      <c r="E296" s="175" t="s">
        <v>1</v>
      </c>
      <c r="F296" s="175" t="s">
        <v>438</v>
      </c>
      <c r="G296" s="174"/>
      <c r="H296" s="176">
        <v>6.95</v>
      </c>
      <c r="I296" s="177"/>
      <c r="J296" s="174"/>
      <c r="K296" s="174"/>
      <c r="L296" s="178"/>
      <c r="M296" s="179"/>
      <c r="N296" s="180"/>
      <c r="O296" s="180"/>
      <c r="P296" s="180"/>
      <c r="Q296" s="180"/>
      <c r="R296" s="180"/>
      <c r="S296" s="283"/>
      <c r="T296" s="180"/>
      <c r="U296" s="287"/>
      <c r="V296" s="181"/>
      <c r="AV296" s="182" t="s">
        <v>146</v>
      </c>
      <c r="AW296" s="182" t="s">
        <v>79</v>
      </c>
      <c r="AX296" s="11" t="s">
        <v>79</v>
      </c>
      <c r="AY296" s="11" t="s">
        <v>28</v>
      </c>
      <c r="AZ296" s="11" t="s">
        <v>66</v>
      </c>
      <c r="BA296" s="182" t="s">
        <v>137</v>
      </c>
    </row>
    <row r="297" spans="1:67" s="11" customFormat="1" x14ac:dyDescent="0.2">
      <c r="A297" s="241"/>
      <c r="B297" s="173"/>
      <c r="C297" s="198"/>
      <c r="D297" s="165" t="s">
        <v>146</v>
      </c>
      <c r="E297" s="175" t="s">
        <v>1</v>
      </c>
      <c r="F297" s="175" t="s">
        <v>439</v>
      </c>
      <c r="G297" s="174"/>
      <c r="H297" s="176">
        <v>1.06</v>
      </c>
      <c r="I297" s="177"/>
      <c r="J297" s="174"/>
      <c r="K297" s="174"/>
      <c r="L297" s="178"/>
      <c r="M297" s="179"/>
      <c r="N297" s="180"/>
      <c r="O297" s="180"/>
      <c r="P297" s="180"/>
      <c r="Q297" s="180"/>
      <c r="R297" s="180"/>
      <c r="S297" s="283"/>
      <c r="T297" s="180"/>
      <c r="U297" s="287"/>
      <c r="V297" s="181"/>
      <c r="AV297" s="182" t="s">
        <v>146</v>
      </c>
      <c r="AW297" s="182" t="s">
        <v>79</v>
      </c>
      <c r="AX297" s="11" t="s">
        <v>79</v>
      </c>
      <c r="AY297" s="11" t="s">
        <v>28</v>
      </c>
      <c r="AZ297" s="11" t="s">
        <v>66</v>
      </c>
      <c r="BA297" s="182" t="s">
        <v>137</v>
      </c>
    </row>
    <row r="298" spans="1:67" s="11" customFormat="1" x14ac:dyDescent="0.2">
      <c r="A298" s="241"/>
      <c r="B298" s="173"/>
      <c r="C298" s="198"/>
      <c r="D298" s="165" t="s">
        <v>146</v>
      </c>
      <c r="E298" s="175" t="s">
        <v>1</v>
      </c>
      <c r="F298" s="175" t="s">
        <v>440</v>
      </c>
      <c r="G298" s="174"/>
      <c r="H298" s="176">
        <v>18.190000000000001</v>
      </c>
      <c r="I298" s="177"/>
      <c r="J298" s="174"/>
      <c r="K298" s="174"/>
      <c r="L298" s="178"/>
      <c r="M298" s="179"/>
      <c r="N298" s="180"/>
      <c r="O298" s="180"/>
      <c r="P298" s="180"/>
      <c r="Q298" s="180"/>
      <c r="R298" s="180"/>
      <c r="S298" s="283"/>
      <c r="T298" s="180"/>
      <c r="U298" s="287"/>
      <c r="V298" s="181"/>
      <c r="AV298" s="182" t="s">
        <v>146</v>
      </c>
      <c r="AW298" s="182" t="s">
        <v>79</v>
      </c>
      <c r="AX298" s="11" t="s">
        <v>79</v>
      </c>
      <c r="AY298" s="11" t="s">
        <v>28</v>
      </c>
      <c r="AZ298" s="11" t="s">
        <v>66</v>
      </c>
      <c r="BA298" s="182" t="s">
        <v>137</v>
      </c>
    </row>
    <row r="299" spans="1:67" s="11" customFormat="1" x14ac:dyDescent="0.2">
      <c r="A299" s="241"/>
      <c r="B299" s="173"/>
      <c r="C299" s="198"/>
      <c r="D299" s="165" t="s">
        <v>146</v>
      </c>
      <c r="E299" s="175" t="s">
        <v>1</v>
      </c>
      <c r="F299" s="175" t="s">
        <v>441</v>
      </c>
      <c r="G299" s="174"/>
      <c r="H299" s="176">
        <v>52.417000000000002</v>
      </c>
      <c r="I299" s="177"/>
      <c r="J299" s="174"/>
      <c r="K299" s="174"/>
      <c r="L299" s="178"/>
      <c r="M299" s="179"/>
      <c r="N299" s="180"/>
      <c r="O299" s="180"/>
      <c r="P299" s="180"/>
      <c r="Q299" s="180"/>
      <c r="R299" s="180"/>
      <c r="S299" s="283"/>
      <c r="T299" s="180"/>
      <c r="U299" s="287"/>
      <c r="V299" s="181"/>
      <c r="AV299" s="182" t="s">
        <v>146</v>
      </c>
      <c r="AW299" s="182" t="s">
        <v>79</v>
      </c>
      <c r="AX299" s="11" t="s">
        <v>79</v>
      </c>
      <c r="AY299" s="11" t="s">
        <v>28</v>
      </c>
      <c r="AZ299" s="11" t="s">
        <v>66</v>
      </c>
      <c r="BA299" s="182" t="s">
        <v>137</v>
      </c>
    </row>
    <row r="300" spans="1:67" s="266" customFormat="1" ht="16.5" customHeight="1" x14ac:dyDescent="0.2">
      <c r="A300" s="200"/>
      <c r="B300" s="28"/>
      <c r="C300" s="196" t="s">
        <v>442</v>
      </c>
      <c r="D300" s="154" t="s">
        <v>139</v>
      </c>
      <c r="E300" s="318" t="s">
        <v>443</v>
      </c>
      <c r="F300" s="319" t="s">
        <v>444</v>
      </c>
      <c r="G300" s="154" t="s">
        <v>242</v>
      </c>
      <c r="H300" s="155">
        <v>71.225999999999999</v>
      </c>
      <c r="I300" s="156">
        <v>360</v>
      </c>
      <c r="J300" s="157">
        <f>ROUND(I300*H300,2)</f>
        <v>25641.360000000001</v>
      </c>
      <c r="K300" s="319" t="s">
        <v>143</v>
      </c>
      <c r="L300" s="32"/>
      <c r="M300" s="158" t="s">
        <v>1</v>
      </c>
      <c r="N300" s="159" t="s">
        <v>38</v>
      </c>
      <c r="O300" s="53"/>
      <c r="P300" s="160">
        <f>O300*H300</f>
        <v>0</v>
      </c>
      <c r="Q300" s="160">
        <v>1.8380000000000001E-2</v>
      </c>
      <c r="R300" s="160">
        <f>Q300*H300</f>
        <v>1.3091338800000001</v>
      </c>
      <c r="S300" s="283"/>
      <c r="T300" s="160">
        <v>0</v>
      </c>
      <c r="U300" s="287"/>
      <c r="V300" s="161">
        <f>T300*H300</f>
        <v>0</v>
      </c>
      <c r="AT300" s="268" t="s">
        <v>144</v>
      </c>
      <c r="AV300" s="268" t="s">
        <v>139</v>
      </c>
      <c r="AW300" s="268" t="s">
        <v>79</v>
      </c>
      <c r="BA300" s="268" t="s">
        <v>137</v>
      </c>
      <c r="BG300" s="162">
        <f>IF(N300="základní",J300,0)</f>
        <v>0</v>
      </c>
      <c r="BH300" s="162">
        <f>IF(N300="snížená",J300,0)</f>
        <v>25641.360000000001</v>
      </c>
      <c r="BI300" s="162">
        <f>IF(N300="zákl. přenesená",J300,0)</f>
        <v>0</v>
      </c>
      <c r="BJ300" s="162">
        <f>IF(N300="sníž. přenesená",J300,0)</f>
        <v>0</v>
      </c>
      <c r="BK300" s="162">
        <f>IF(N300="nulová",J300,0)</f>
        <v>0</v>
      </c>
      <c r="BL300" s="268" t="s">
        <v>79</v>
      </c>
      <c r="BM300" s="162">
        <f>ROUND(I300*H300,2)</f>
        <v>25641.360000000001</v>
      </c>
      <c r="BN300" s="268" t="s">
        <v>144</v>
      </c>
      <c r="BO300" s="268" t="s">
        <v>445</v>
      </c>
    </row>
    <row r="301" spans="1:67" s="10" customFormat="1" x14ac:dyDescent="0.2">
      <c r="A301" s="240"/>
      <c r="B301" s="163"/>
      <c r="C301" s="197"/>
      <c r="D301" s="165" t="s">
        <v>146</v>
      </c>
      <c r="E301" s="166" t="s">
        <v>1</v>
      </c>
      <c r="F301" s="166" t="s">
        <v>227</v>
      </c>
      <c r="G301" s="164"/>
      <c r="H301" s="166" t="s">
        <v>1</v>
      </c>
      <c r="I301" s="167"/>
      <c r="J301" s="164"/>
      <c r="K301" s="164"/>
      <c r="L301" s="168"/>
      <c r="M301" s="169"/>
      <c r="N301" s="170"/>
      <c r="O301" s="170"/>
      <c r="P301" s="170"/>
      <c r="Q301" s="170"/>
      <c r="R301" s="170"/>
      <c r="S301" s="283"/>
      <c r="T301" s="170"/>
      <c r="U301" s="287"/>
      <c r="V301" s="171"/>
      <c r="AV301" s="172" t="s">
        <v>146</v>
      </c>
      <c r="AW301" s="172" t="s">
        <v>79</v>
      </c>
      <c r="AX301" s="10" t="s">
        <v>73</v>
      </c>
      <c r="AY301" s="10" t="s">
        <v>28</v>
      </c>
      <c r="AZ301" s="10" t="s">
        <v>66</v>
      </c>
      <c r="BA301" s="172" t="s">
        <v>137</v>
      </c>
    </row>
    <row r="302" spans="1:67" s="11" customFormat="1" x14ac:dyDescent="0.2">
      <c r="A302" s="241"/>
      <c r="B302" s="173"/>
      <c r="C302" s="198"/>
      <c r="D302" s="165" t="s">
        <v>146</v>
      </c>
      <c r="E302" s="175" t="s">
        <v>1</v>
      </c>
      <c r="F302" s="175" t="s">
        <v>446</v>
      </c>
      <c r="G302" s="174"/>
      <c r="H302" s="176">
        <v>71.225999999999999</v>
      </c>
      <c r="I302" s="177"/>
      <c r="J302" s="174"/>
      <c r="K302" s="174"/>
      <c r="L302" s="178"/>
      <c r="M302" s="179"/>
      <c r="N302" s="180"/>
      <c r="O302" s="180"/>
      <c r="P302" s="180"/>
      <c r="Q302" s="180"/>
      <c r="R302" s="180"/>
      <c r="S302" s="283"/>
      <c r="T302" s="180"/>
      <c r="U302" s="287"/>
      <c r="V302" s="181"/>
      <c r="AV302" s="182" t="s">
        <v>146</v>
      </c>
      <c r="AW302" s="182" t="s">
        <v>79</v>
      </c>
      <c r="AX302" s="11" t="s">
        <v>79</v>
      </c>
      <c r="AY302" s="11" t="s">
        <v>28</v>
      </c>
      <c r="AZ302" s="11" t="s">
        <v>66</v>
      </c>
      <c r="BA302" s="182" t="s">
        <v>137</v>
      </c>
    </row>
    <row r="303" spans="1:67" s="266" customFormat="1" ht="16.5" customHeight="1" x14ac:dyDescent="0.2">
      <c r="A303" s="200"/>
      <c r="B303" s="28"/>
      <c r="C303" s="196" t="s">
        <v>447</v>
      </c>
      <c r="D303" s="154" t="s">
        <v>139</v>
      </c>
      <c r="E303" s="318" t="s">
        <v>448</v>
      </c>
      <c r="F303" s="319" t="s">
        <v>449</v>
      </c>
      <c r="G303" s="154" t="s">
        <v>242</v>
      </c>
      <c r="H303" s="155">
        <v>114.44499999999999</v>
      </c>
      <c r="I303" s="156">
        <v>259</v>
      </c>
      <c r="J303" s="157">
        <f>ROUND(I303*H303,2)</f>
        <v>29641.26</v>
      </c>
      <c r="K303" s="319" t="s">
        <v>143</v>
      </c>
      <c r="L303" s="32"/>
      <c r="M303" s="158" t="s">
        <v>1</v>
      </c>
      <c r="N303" s="159" t="s">
        <v>38</v>
      </c>
      <c r="O303" s="53"/>
      <c r="P303" s="160">
        <f>O303*H303</f>
        <v>0</v>
      </c>
      <c r="Q303" s="160">
        <v>6.8999999999999997E-4</v>
      </c>
      <c r="R303" s="160">
        <f>Q303*H303</f>
        <v>7.8967049999999997E-2</v>
      </c>
      <c r="S303" s="283"/>
      <c r="T303" s="160">
        <v>0</v>
      </c>
      <c r="U303" s="287"/>
      <c r="V303" s="161">
        <f>T303*H303</f>
        <v>0</v>
      </c>
      <c r="AT303" s="268" t="s">
        <v>144</v>
      </c>
      <c r="AV303" s="268" t="s">
        <v>139</v>
      </c>
      <c r="AW303" s="268" t="s">
        <v>79</v>
      </c>
      <c r="BA303" s="268" t="s">
        <v>137</v>
      </c>
      <c r="BG303" s="162">
        <f>IF(N303="základní",J303,0)</f>
        <v>0</v>
      </c>
      <c r="BH303" s="162">
        <f>IF(N303="snížená",J303,0)</f>
        <v>29641.26</v>
      </c>
      <c r="BI303" s="162">
        <f>IF(N303="zákl. přenesená",J303,0)</f>
        <v>0</v>
      </c>
      <c r="BJ303" s="162">
        <f>IF(N303="sníž. přenesená",J303,0)</f>
        <v>0</v>
      </c>
      <c r="BK303" s="162">
        <f>IF(N303="nulová",J303,0)</f>
        <v>0</v>
      </c>
      <c r="BL303" s="268" t="s">
        <v>79</v>
      </c>
      <c r="BM303" s="162">
        <f>ROUND(I303*H303,2)</f>
        <v>29641.26</v>
      </c>
      <c r="BN303" s="268" t="s">
        <v>144</v>
      </c>
      <c r="BO303" s="268" t="s">
        <v>450</v>
      </c>
    </row>
    <row r="304" spans="1:67" s="10" customFormat="1" x14ac:dyDescent="0.2">
      <c r="A304" s="240"/>
      <c r="B304" s="163"/>
      <c r="C304" s="197"/>
      <c r="D304" s="165" t="s">
        <v>146</v>
      </c>
      <c r="E304" s="166" t="s">
        <v>1</v>
      </c>
      <c r="F304" s="166" t="s">
        <v>287</v>
      </c>
      <c r="G304" s="164"/>
      <c r="H304" s="166" t="s">
        <v>1</v>
      </c>
      <c r="I304" s="167"/>
      <c r="J304" s="164"/>
      <c r="K304" s="164"/>
      <c r="L304" s="168"/>
      <c r="M304" s="169"/>
      <c r="N304" s="170"/>
      <c r="O304" s="170"/>
      <c r="P304" s="170"/>
      <c r="Q304" s="170"/>
      <c r="R304" s="170"/>
      <c r="S304" s="283"/>
      <c r="T304" s="170"/>
      <c r="U304" s="287"/>
      <c r="V304" s="171"/>
      <c r="AV304" s="172" t="s">
        <v>146</v>
      </c>
      <c r="AW304" s="172" t="s">
        <v>79</v>
      </c>
      <c r="AX304" s="10" t="s">
        <v>73</v>
      </c>
      <c r="AY304" s="10" t="s">
        <v>28</v>
      </c>
      <c r="AZ304" s="10" t="s">
        <v>66</v>
      </c>
      <c r="BA304" s="172" t="s">
        <v>137</v>
      </c>
    </row>
    <row r="305" spans="1:67" s="11" customFormat="1" x14ac:dyDescent="0.2">
      <c r="A305" s="241"/>
      <c r="B305" s="173"/>
      <c r="C305" s="198"/>
      <c r="D305" s="165" t="s">
        <v>146</v>
      </c>
      <c r="E305" s="175" t="s">
        <v>1</v>
      </c>
      <c r="F305" s="175" t="s">
        <v>451</v>
      </c>
      <c r="G305" s="174"/>
      <c r="H305" s="176">
        <v>114.44499999999999</v>
      </c>
      <c r="I305" s="177"/>
      <c r="J305" s="174"/>
      <c r="K305" s="174"/>
      <c r="L305" s="178"/>
      <c r="M305" s="179"/>
      <c r="N305" s="180"/>
      <c r="O305" s="180"/>
      <c r="P305" s="180"/>
      <c r="Q305" s="180"/>
      <c r="R305" s="180"/>
      <c r="S305" s="283"/>
      <c r="T305" s="180"/>
      <c r="U305" s="287"/>
      <c r="V305" s="181"/>
      <c r="AV305" s="182" t="s">
        <v>146</v>
      </c>
      <c r="AW305" s="182" t="s">
        <v>79</v>
      </c>
      <c r="AX305" s="11" t="s">
        <v>79</v>
      </c>
      <c r="AY305" s="11" t="s">
        <v>28</v>
      </c>
      <c r="AZ305" s="11" t="s">
        <v>66</v>
      </c>
      <c r="BA305" s="182" t="s">
        <v>137</v>
      </c>
    </row>
    <row r="306" spans="1:67" s="266" customFormat="1" ht="21.75" customHeight="1" x14ac:dyDescent="0.2">
      <c r="A306" s="200"/>
      <c r="B306" s="28"/>
      <c r="C306" s="221" t="s">
        <v>2460</v>
      </c>
      <c r="D306" s="222" t="s">
        <v>139</v>
      </c>
      <c r="E306" s="325" t="s">
        <v>448</v>
      </c>
      <c r="F306" s="326" t="s">
        <v>2461</v>
      </c>
      <c r="G306" s="222" t="s">
        <v>242</v>
      </c>
      <c r="H306" s="223">
        <v>-114.44499999999999</v>
      </c>
      <c r="I306" s="224">
        <v>259</v>
      </c>
      <c r="J306" s="225">
        <f>ROUND(I306*H306,2)</f>
        <v>-29641.26</v>
      </c>
      <c r="K306" s="326" t="s">
        <v>143</v>
      </c>
      <c r="L306" s="32"/>
      <c r="M306" s="158" t="s">
        <v>1</v>
      </c>
      <c r="N306" s="159" t="s">
        <v>38</v>
      </c>
      <c r="O306" s="53"/>
      <c r="P306" s="160">
        <f>O306*H306</f>
        <v>0</v>
      </c>
      <c r="Q306" s="160">
        <v>6.8999999999999997E-4</v>
      </c>
      <c r="R306" s="160"/>
      <c r="S306" s="292">
        <f>Q306*H306</f>
        <v>-7.8967049999999997E-2</v>
      </c>
      <c r="T306" s="160">
        <v>0</v>
      </c>
      <c r="U306" s="287"/>
      <c r="V306" s="161">
        <f>T306*H306</f>
        <v>0</v>
      </c>
      <c r="AT306" s="268" t="s">
        <v>144</v>
      </c>
      <c r="AV306" s="268" t="s">
        <v>139</v>
      </c>
      <c r="AW306" s="268" t="s">
        <v>79</v>
      </c>
      <c r="BA306" s="268" t="s">
        <v>137</v>
      </c>
      <c r="BG306" s="162">
        <f>IF(N306="základní",J306,0)</f>
        <v>0</v>
      </c>
      <c r="BH306" s="162">
        <f>IF(N306="snížená",J306,0)</f>
        <v>-29641.26</v>
      </c>
      <c r="BI306" s="162">
        <f>IF(N306="zákl. přenesená",J306,0)</f>
        <v>0</v>
      </c>
      <c r="BJ306" s="162">
        <f>IF(N306="sníž. přenesená",J306,0)</f>
        <v>0</v>
      </c>
      <c r="BK306" s="162">
        <f>IF(N306="nulová",J306,0)</f>
        <v>0</v>
      </c>
      <c r="BL306" s="268" t="s">
        <v>79</v>
      </c>
      <c r="BM306" s="162">
        <f>ROUND(I306*H306,2)</f>
        <v>-29641.26</v>
      </c>
      <c r="BN306" s="268" t="s">
        <v>144</v>
      </c>
      <c r="BO306" s="268" t="s">
        <v>450</v>
      </c>
    </row>
    <row r="307" spans="1:67" s="10" customFormat="1" x14ac:dyDescent="0.2">
      <c r="A307" s="240"/>
      <c r="B307" s="163"/>
      <c r="C307" s="197"/>
      <c r="D307" s="165" t="s">
        <v>146</v>
      </c>
      <c r="E307" s="166" t="s">
        <v>1</v>
      </c>
      <c r="F307" s="166" t="s">
        <v>287</v>
      </c>
      <c r="G307" s="164"/>
      <c r="H307" s="166" t="s">
        <v>1</v>
      </c>
      <c r="I307" s="167"/>
      <c r="J307" s="164"/>
      <c r="K307" s="164"/>
      <c r="L307" s="168"/>
      <c r="M307" s="169"/>
      <c r="N307" s="170"/>
      <c r="O307" s="170"/>
      <c r="P307" s="170"/>
      <c r="Q307" s="170"/>
      <c r="R307" s="170"/>
      <c r="S307" s="283"/>
      <c r="T307" s="170"/>
      <c r="U307" s="287"/>
      <c r="V307" s="171"/>
      <c r="AV307" s="172" t="s">
        <v>146</v>
      </c>
      <c r="AW307" s="172" t="s">
        <v>79</v>
      </c>
      <c r="AX307" s="10" t="s">
        <v>73</v>
      </c>
      <c r="AY307" s="10" t="s">
        <v>28</v>
      </c>
      <c r="AZ307" s="10" t="s">
        <v>66</v>
      </c>
      <c r="BA307" s="172" t="s">
        <v>137</v>
      </c>
    </row>
    <row r="308" spans="1:67" s="11" customFormat="1" x14ac:dyDescent="0.2">
      <c r="A308" s="241"/>
      <c r="B308" s="173"/>
      <c r="C308" s="198"/>
      <c r="D308" s="165" t="s">
        <v>146</v>
      </c>
      <c r="E308" s="175" t="s">
        <v>1</v>
      </c>
      <c r="F308" s="175" t="s">
        <v>2462</v>
      </c>
      <c r="G308" s="174"/>
      <c r="H308" s="176">
        <v>-114.44499999999999</v>
      </c>
      <c r="I308" s="177"/>
      <c r="J308" s="174"/>
      <c r="K308" s="174"/>
      <c r="L308" s="178"/>
      <c r="M308" s="179"/>
      <c r="N308" s="180"/>
      <c r="O308" s="180"/>
      <c r="P308" s="180"/>
      <c r="Q308" s="180"/>
      <c r="R308" s="180"/>
      <c r="S308" s="283"/>
      <c r="T308" s="180"/>
      <c r="U308" s="287"/>
      <c r="V308" s="181"/>
      <c r="AV308" s="182" t="s">
        <v>146</v>
      </c>
      <c r="AW308" s="182" t="s">
        <v>79</v>
      </c>
      <c r="AX308" s="11" t="s">
        <v>79</v>
      </c>
      <c r="AY308" s="11" t="s">
        <v>28</v>
      </c>
      <c r="AZ308" s="11" t="s">
        <v>66</v>
      </c>
      <c r="BA308" s="182" t="s">
        <v>137</v>
      </c>
    </row>
    <row r="309" spans="1:67" s="266" customFormat="1" ht="23.25" customHeight="1" x14ac:dyDescent="0.2">
      <c r="A309" s="200"/>
      <c r="B309" s="28"/>
      <c r="C309" s="196" t="s">
        <v>452</v>
      </c>
      <c r="D309" s="154" t="s">
        <v>139</v>
      </c>
      <c r="E309" s="318" t="s">
        <v>453</v>
      </c>
      <c r="F309" s="319" t="s">
        <v>454</v>
      </c>
      <c r="G309" s="154" t="s">
        <v>242</v>
      </c>
      <c r="H309" s="155">
        <v>114.44499999999999</v>
      </c>
      <c r="I309" s="156">
        <v>360</v>
      </c>
      <c r="J309" s="157">
        <f>ROUND(I309*H309,2)</f>
        <v>41200.199999999997</v>
      </c>
      <c r="K309" s="319" t="s">
        <v>143</v>
      </c>
      <c r="L309" s="32"/>
      <c r="M309" s="158" t="s">
        <v>1</v>
      </c>
      <c r="N309" s="159" t="s">
        <v>38</v>
      </c>
      <c r="O309" s="53"/>
      <c r="P309" s="160">
        <f>O309*H309</f>
        <v>0</v>
      </c>
      <c r="Q309" s="160">
        <v>1.8380000000000001E-2</v>
      </c>
      <c r="R309" s="160">
        <f>Q309*H309</f>
        <v>2.1034991000000001</v>
      </c>
      <c r="S309" s="283"/>
      <c r="T309" s="160">
        <v>0</v>
      </c>
      <c r="U309" s="287"/>
      <c r="V309" s="161">
        <f>T309*H309</f>
        <v>0</v>
      </c>
      <c r="AT309" s="268" t="s">
        <v>144</v>
      </c>
      <c r="AV309" s="268" t="s">
        <v>139</v>
      </c>
      <c r="AW309" s="268" t="s">
        <v>79</v>
      </c>
      <c r="BA309" s="268" t="s">
        <v>137</v>
      </c>
      <c r="BG309" s="162">
        <f>IF(N309="základní",J309,0)</f>
        <v>0</v>
      </c>
      <c r="BH309" s="162">
        <f>IF(N309="snížená",J309,0)</f>
        <v>41200.199999999997</v>
      </c>
      <c r="BI309" s="162">
        <f>IF(N309="zákl. přenesená",J309,0)</f>
        <v>0</v>
      </c>
      <c r="BJ309" s="162">
        <f>IF(N309="sníž. přenesená",J309,0)</f>
        <v>0</v>
      </c>
      <c r="BK309" s="162">
        <f>IF(N309="nulová",J309,0)</f>
        <v>0</v>
      </c>
      <c r="BL309" s="268" t="s">
        <v>79</v>
      </c>
      <c r="BM309" s="162">
        <f>ROUND(I309*H309,2)</f>
        <v>41200.199999999997</v>
      </c>
      <c r="BN309" s="268" t="s">
        <v>144</v>
      </c>
      <c r="BO309" s="268" t="s">
        <v>455</v>
      </c>
    </row>
    <row r="310" spans="1:67" s="11" customFormat="1" x14ac:dyDescent="0.2">
      <c r="A310" s="241"/>
      <c r="B310" s="173"/>
      <c r="C310" s="198"/>
      <c r="D310" s="165" t="s">
        <v>146</v>
      </c>
      <c r="E310" s="175" t="s">
        <v>1</v>
      </c>
      <c r="F310" s="175" t="s">
        <v>456</v>
      </c>
      <c r="G310" s="174"/>
      <c r="H310" s="176">
        <v>114.44499999999999</v>
      </c>
      <c r="I310" s="177"/>
      <c r="J310" s="174"/>
      <c r="K310" s="174"/>
      <c r="L310" s="178"/>
      <c r="M310" s="179"/>
      <c r="N310" s="180"/>
      <c r="O310" s="180"/>
      <c r="P310" s="180"/>
      <c r="Q310" s="180"/>
      <c r="R310" s="180"/>
      <c r="S310" s="283"/>
      <c r="T310" s="180"/>
      <c r="U310" s="287"/>
      <c r="V310" s="181"/>
      <c r="AV310" s="182" t="s">
        <v>146</v>
      </c>
      <c r="AW310" s="182" t="s">
        <v>79</v>
      </c>
      <c r="AX310" s="11" t="s">
        <v>79</v>
      </c>
      <c r="AY310" s="11" t="s">
        <v>28</v>
      </c>
      <c r="AZ310" s="11" t="s">
        <v>66</v>
      </c>
      <c r="BA310" s="182" t="s">
        <v>137</v>
      </c>
    </row>
    <row r="311" spans="1:67" s="266" customFormat="1" ht="23.25" customHeight="1" x14ac:dyDescent="0.2">
      <c r="A311" s="200"/>
      <c r="B311" s="28"/>
      <c r="C311" s="221" t="s">
        <v>2463</v>
      </c>
      <c r="D311" s="222" t="s">
        <v>139</v>
      </c>
      <c r="E311" s="325" t="s">
        <v>453</v>
      </c>
      <c r="F311" s="326" t="s">
        <v>2471</v>
      </c>
      <c r="G311" s="222" t="s">
        <v>242</v>
      </c>
      <c r="H311" s="223">
        <v>-114.44499999999999</v>
      </c>
      <c r="I311" s="224">
        <v>360</v>
      </c>
      <c r="J311" s="225">
        <f>ROUND(I311*H311,2)</f>
        <v>-41200.199999999997</v>
      </c>
      <c r="K311" s="326" t="s">
        <v>143</v>
      </c>
      <c r="L311" s="32"/>
      <c r="M311" s="158" t="s">
        <v>1</v>
      </c>
      <c r="N311" s="159" t="s">
        <v>38</v>
      </c>
      <c r="O311" s="53"/>
      <c r="P311" s="160">
        <f>O311*H311</f>
        <v>0</v>
      </c>
      <c r="Q311" s="160">
        <v>1.8380000000000001E-2</v>
      </c>
      <c r="R311" s="160"/>
      <c r="S311" s="292">
        <f>Q311*H311</f>
        <v>-2.1034991000000001</v>
      </c>
      <c r="T311" s="160">
        <v>0</v>
      </c>
      <c r="U311" s="287"/>
      <c r="V311" s="161">
        <f>T311*H311</f>
        <v>0</v>
      </c>
      <c r="AT311" s="268" t="s">
        <v>144</v>
      </c>
      <c r="AV311" s="268" t="s">
        <v>139</v>
      </c>
      <c r="AW311" s="268" t="s">
        <v>79</v>
      </c>
      <c r="BA311" s="268" t="s">
        <v>137</v>
      </c>
      <c r="BG311" s="162">
        <f>IF(N311="základní",J311,0)</f>
        <v>0</v>
      </c>
      <c r="BH311" s="162">
        <f>IF(N311="snížená",J311,0)</f>
        <v>-41200.199999999997</v>
      </c>
      <c r="BI311" s="162">
        <f>IF(N311="zákl. přenesená",J311,0)</f>
        <v>0</v>
      </c>
      <c r="BJ311" s="162">
        <f>IF(N311="sníž. přenesená",J311,0)</f>
        <v>0</v>
      </c>
      <c r="BK311" s="162">
        <f>IF(N311="nulová",J311,0)</f>
        <v>0</v>
      </c>
      <c r="BL311" s="268" t="s">
        <v>79</v>
      </c>
      <c r="BM311" s="162">
        <f>ROUND(I311*H311,2)</f>
        <v>-41200.199999999997</v>
      </c>
      <c r="BN311" s="268" t="s">
        <v>144</v>
      </c>
      <c r="BO311" s="268" t="s">
        <v>455</v>
      </c>
    </row>
    <row r="312" spans="1:67" s="11" customFormat="1" x14ac:dyDescent="0.2">
      <c r="A312" s="241"/>
      <c r="B312" s="173"/>
      <c r="C312" s="198"/>
      <c r="D312" s="165" t="s">
        <v>146</v>
      </c>
      <c r="E312" s="175" t="s">
        <v>1</v>
      </c>
      <c r="F312" s="175" t="s">
        <v>2464</v>
      </c>
      <c r="G312" s="174"/>
      <c r="H312" s="176">
        <v>-114.44499999999999</v>
      </c>
      <c r="I312" s="177"/>
      <c r="J312" s="174"/>
      <c r="K312" s="174"/>
      <c r="L312" s="178"/>
      <c r="M312" s="179"/>
      <c r="N312" s="180"/>
      <c r="O312" s="180"/>
      <c r="P312" s="180"/>
      <c r="Q312" s="180"/>
      <c r="R312" s="180"/>
      <c r="S312" s="283"/>
      <c r="T312" s="180"/>
      <c r="U312" s="287"/>
      <c r="V312" s="181"/>
      <c r="AV312" s="182" t="s">
        <v>146</v>
      </c>
      <c r="AW312" s="182" t="s">
        <v>79</v>
      </c>
      <c r="AX312" s="11" t="s">
        <v>79</v>
      </c>
      <c r="AY312" s="11" t="s">
        <v>28</v>
      </c>
      <c r="AZ312" s="11" t="s">
        <v>66</v>
      </c>
      <c r="BA312" s="182" t="s">
        <v>137</v>
      </c>
    </row>
    <row r="313" spans="1:67" s="266" customFormat="1" ht="16.5" customHeight="1" x14ac:dyDescent="0.2">
      <c r="A313" s="200"/>
      <c r="B313" s="28"/>
      <c r="C313" s="196" t="s">
        <v>457</v>
      </c>
      <c r="D313" s="154" t="s">
        <v>139</v>
      </c>
      <c r="E313" s="318" t="s">
        <v>458</v>
      </c>
      <c r="F313" s="319" t="s">
        <v>459</v>
      </c>
      <c r="G313" s="154" t="s">
        <v>242</v>
      </c>
      <c r="H313" s="155">
        <v>708.05499999999995</v>
      </c>
      <c r="I313" s="156">
        <v>340</v>
      </c>
      <c r="J313" s="157">
        <f>ROUND(I313*H313,2)</f>
        <v>240738.7</v>
      </c>
      <c r="K313" s="319" t="s">
        <v>143</v>
      </c>
      <c r="L313" s="32"/>
      <c r="M313" s="158" t="s">
        <v>1</v>
      </c>
      <c r="N313" s="159" t="s">
        <v>38</v>
      </c>
      <c r="O313" s="53"/>
      <c r="P313" s="160">
        <f>O313*H313</f>
        <v>0</v>
      </c>
      <c r="Q313" s="160">
        <v>1.8380000000000001E-2</v>
      </c>
      <c r="R313" s="160">
        <f>Q313*H313</f>
        <v>13.014050899999999</v>
      </c>
      <c r="S313" s="283"/>
      <c r="T313" s="160">
        <v>0</v>
      </c>
      <c r="U313" s="287"/>
      <c r="V313" s="161">
        <f>T313*H313</f>
        <v>0</v>
      </c>
      <c r="AT313" s="268" t="s">
        <v>144</v>
      </c>
      <c r="AV313" s="268" t="s">
        <v>139</v>
      </c>
      <c r="AW313" s="268" t="s">
        <v>79</v>
      </c>
      <c r="BA313" s="268" t="s">
        <v>137</v>
      </c>
      <c r="BG313" s="162">
        <f>IF(N313="základní",J313,0)</f>
        <v>0</v>
      </c>
      <c r="BH313" s="162">
        <f>IF(N313="snížená",J313,0)</f>
        <v>240738.7</v>
      </c>
      <c r="BI313" s="162">
        <f>IF(N313="zákl. přenesená",J313,0)</f>
        <v>0</v>
      </c>
      <c r="BJ313" s="162">
        <f>IF(N313="sníž. přenesená",J313,0)</f>
        <v>0</v>
      </c>
      <c r="BK313" s="162">
        <f>IF(N313="nulová",J313,0)</f>
        <v>0</v>
      </c>
      <c r="BL313" s="268" t="s">
        <v>79</v>
      </c>
      <c r="BM313" s="162">
        <f>ROUND(I313*H313,2)</f>
        <v>240738.7</v>
      </c>
      <c r="BN313" s="268" t="s">
        <v>144</v>
      </c>
      <c r="BO313" s="268" t="s">
        <v>460</v>
      </c>
    </row>
    <row r="314" spans="1:67" s="10" customFormat="1" x14ac:dyDescent="0.2">
      <c r="A314" s="240"/>
      <c r="B314" s="163"/>
      <c r="C314" s="197"/>
      <c r="D314" s="165" t="s">
        <v>146</v>
      </c>
      <c r="E314" s="166" t="s">
        <v>1</v>
      </c>
      <c r="F314" s="166" t="s">
        <v>227</v>
      </c>
      <c r="G314" s="164"/>
      <c r="H314" s="166" t="s">
        <v>1</v>
      </c>
      <c r="I314" s="167"/>
      <c r="J314" s="164"/>
      <c r="K314" s="164"/>
      <c r="L314" s="168"/>
      <c r="M314" s="169"/>
      <c r="N314" s="170"/>
      <c r="O314" s="170"/>
      <c r="P314" s="170"/>
      <c r="Q314" s="170"/>
      <c r="R314" s="170"/>
      <c r="S314" s="283"/>
      <c r="T314" s="170"/>
      <c r="U314" s="287"/>
      <c r="V314" s="171"/>
      <c r="AV314" s="172" t="s">
        <v>146</v>
      </c>
      <c r="AW314" s="172" t="s">
        <v>79</v>
      </c>
      <c r="AX314" s="10" t="s">
        <v>73</v>
      </c>
      <c r="AY314" s="10" t="s">
        <v>28</v>
      </c>
      <c r="AZ314" s="10" t="s">
        <v>66</v>
      </c>
      <c r="BA314" s="172" t="s">
        <v>137</v>
      </c>
    </row>
    <row r="315" spans="1:67" s="11" customFormat="1" x14ac:dyDescent="0.2">
      <c r="A315" s="241"/>
      <c r="B315" s="173"/>
      <c r="C315" s="198"/>
      <c r="D315" s="165" t="s">
        <v>146</v>
      </c>
      <c r="E315" s="175" t="s">
        <v>1</v>
      </c>
      <c r="F315" s="175" t="s">
        <v>461</v>
      </c>
      <c r="G315" s="174"/>
      <c r="H315" s="176">
        <v>88.816000000000003</v>
      </c>
      <c r="I315" s="177"/>
      <c r="J315" s="174"/>
      <c r="K315" s="174"/>
      <c r="L315" s="178"/>
      <c r="M315" s="179"/>
      <c r="N315" s="180"/>
      <c r="O315" s="180"/>
      <c r="P315" s="180"/>
      <c r="Q315" s="180"/>
      <c r="R315" s="180"/>
      <c r="S315" s="283"/>
      <c r="T315" s="180"/>
      <c r="U315" s="287"/>
      <c r="V315" s="181"/>
      <c r="AV315" s="182" t="s">
        <v>146</v>
      </c>
      <c r="AW315" s="182" t="s">
        <v>79</v>
      </c>
      <c r="AX315" s="11" t="s">
        <v>79</v>
      </c>
      <c r="AY315" s="11" t="s">
        <v>28</v>
      </c>
      <c r="AZ315" s="11" t="s">
        <v>66</v>
      </c>
      <c r="BA315" s="182" t="s">
        <v>137</v>
      </c>
    </row>
    <row r="316" spans="1:67" s="11" customFormat="1" x14ac:dyDescent="0.2">
      <c r="A316" s="241"/>
      <c r="B316" s="173"/>
      <c r="C316" s="198"/>
      <c r="D316" s="165" t="s">
        <v>146</v>
      </c>
      <c r="E316" s="175" t="s">
        <v>1</v>
      </c>
      <c r="F316" s="175" t="s">
        <v>462</v>
      </c>
      <c r="G316" s="174"/>
      <c r="H316" s="176">
        <v>62.64</v>
      </c>
      <c r="I316" s="177"/>
      <c r="J316" s="174"/>
      <c r="K316" s="174"/>
      <c r="L316" s="178"/>
      <c r="M316" s="179"/>
      <c r="N316" s="180"/>
      <c r="O316" s="180"/>
      <c r="P316" s="180"/>
      <c r="Q316" s="180"/>
      <c r="R316" s="180"/>
      <c r="S316" s="283"/>
      <c r="T316" s="180"/>
      <c r="U316" s="287"/>
      <c r="V316" s="181"/>
      <c r="AV316" s="182" t="s">
        <v>146</v>
      </c>
      <c r="AW316" s="182" t="s">
        <v>79</v>
      </c>
      <c r="AX316" s="11" t="s">
        <v>79</v>
      </c>
      <c r="AY316" s="11" t="s">
        <v>28</v>
      </c>
      <c r="AZ316" s="11" t="s">
        <v>66</v>
      </c>
      <c r="BA316" s="182" t="s">
        <v>137</v>
      </c>
    </row>
    <row r="317" spans="1:67" s="11" customFormat="1" x14ac:dyDescent="0.2">
      <c r="A317" s="241"/>
      <c r="B317" s="173"/>
      <c r="C317" s="198"/>
      <c r="D317" s="165" t="s">
        <v>146</v>
      </c>
      <c r="E317" s="175" t="s">
        <v>1</v>
      </c>
      <c r="F317" s="175" t="s">
        <v>463</v>
      </c>
      <c r="G317" s="174"/>
      <c r="H317" s="176">
        <v>41.524000000000001</v>
      </c>
      <c r="I317" s="177"/>
      <c r="J317" s="174"/>
      <c r="K317" s="174"/>
      <c r="L317" s="178"/>
      <c r="M317" s="179"/>
      <c r="N317" s="180"/>
      <c r="O317" s="180"/>
      <c r="P317" s="180"/>
      <c r="Q317" s="180"/>
      <c r="R317" s="180"/>
      <c r="S317" s="283"/>
      <c r="T317" s="180"/>
      <c r="U317" s="287"/>
      <c r="V317" s="181"/>
      <c r="AV317" s="182" t="s">
        <v>146</v>
      </c>
      <c r="AW317" s="182" t="s">
        <v>79</v>
      </c>
      <c r="AX317" s="11" t="s">
        <v>79</v>
      </c>
      <c r="AY317" s="11" t="s">
        <v>28</v>
      </c>
      <c r="AZ317" s="11" t="s">
        <v>66</v>
      </c>
      <c r="BA317" s="182" t="s">
        <v>137</v>
      </c>
    </row>
    <row r="318" spans="1:67" s="11" customFormat="1" x14ac:dyDescent="0.2">
      <c r="A318" s="241"/>
      <c r="B318" s="173"/>
      <c r="C318" s="198"/>
      <c r="D318" s="165" t="s">
        <v>146</v>
      </c>
      <c r="E318" s="175" t="s">
        <v>1</v>
      </c>
      <c r="F318" s="175" t="s">
        <v>464</v>
      </c>
      <c r="G318" s="174"/>
      <c r="H318" s="176">
        <v>37.408000000000001</v>
      </c>
      <c r="I318" s="177"/>
      <c r="J318" s="174"/>
      <c r="K318" s="174"/>
      <c r="L318" s="178"/>
      <c r="M318" s="179"/>
      <c r="N318" s="180"/>
      <c r="O318" s="180"/>
      <c r="P318" s="180"/>
      <c r="Q318" s="180"/>
      <c r="R318" s="180"/>
      <c r="S318" s="283"/>
      <c r="T318" s="180"/>
      <c r="U318" s="287"/>
      <c r="V318" s="181"/>
      <c r="AV318" s="182" t="s">
        <v>146</v>
      </c>
      <c r="AW318" s="182" t="s">
        <v>79</v>
      </c>
      <c r="AX318" s="11" t="s">
        <v>79</v>
      </c>
      <c r="AY318" s="11" t="s">
        <v>28</v>
      </c>
      <c r="AZ318" s="11" t="s">
        <v>66</v>
      </c>
      <c r="BA318" s="182" t="s">
        <v>137</v>
      </c>
    </row>
    <row r="319" spans="1:67" s="11" customFormat="1" x14ac:dyDescent="0.2">
      <c r="A319" s="241"/>
      <c r="B319" s="173"/>
      <c r="C319" s="198"/>
      <c r="D319" s="165" t="s">
        <v>146</v>
      </c>
      <c r="E319" s="175" t="s">
        <v>1</v>
      </c>
      <c r="F319" s="175" t="s">
        <v>465</v>
      </c>
      <c r="G319" s="174"/>
      <c r="H319" s="176">
        <v>49.539000000000001</v>
      </c>
      <c r="I319" s="177"/>
      <c r="J319" s="174"/>
      <c r="K319" s="174"/>
      <c r="L319" s="178"/>
      <c r="M319" s="179"/>
      <c r="N319" s="180"/>
      <c r="O319" s="180"/>
      <c r="P319" s="180"/>
      <c r="Q319" s="180"/>
      <c r="R319" s="180"/>
      <c r="S319" s="283"/>
      <c r="T319" s="180"/>
      <c r="U319" s="287"/>
      <c r="V319" s="181"/>
      <c r="AV319" s="182" t="s">
        <v>146</v>
      </c>
      <c r="AW319" s="182" t="s">
        <v>79</v>
      </c>
      <c r="AX319" s="11" t="s">
        <v>79</v>
      </c>
      <c r="AY319" s="11" t="s">
        <v>28</v>
      </c>
      <c r="AZ319" s="11" t="s">
        <v>66</v>
      </c>
      <c r="BA319" s="182" t="s">
        <v>137</v>
      </c>
    </row>
    <row r="320" spans="1:67" s="11" customFormat="1" x14ac:dyDescent="0.2">
      <c r="A320" s="241"/>
      <c r="B320" s="173"/>
      <c r="C320" s="198"/>
      <c r="D320" s="165" t="s">
        <v>146</v>
      </c>
      <c r="E320" s="175" t="s">
        <v>1</v>
      </c>
      <c r="F320" s="175" t="s">
        <v>466</v>
      </c>
      <c r="G320" s="174"/>
      <c r="H320" s="176">
        <v>35.048999999999999</v>
      </c>
      <c r="I320" s="177"/>
      <c r="J320" s="174"/>
      <c r="K320" s="174"/>
      <c r="L320" s="178"/>
      <c r="M320" s="179"/>
      <c r="N320" s="180"/>
      <c r="O320" s="180"/>
      <c r="P320" s="180"/>
      <c r="Q320" s="180"/>
      <c r="R320" s="180"/>
      <c r="S320" s="283"/>
      <c r="T320" s="180"/>
      <c r="U320" s="287"/>
      <c r="V320" s="181"/>
      <c r="AV320" s="182" t="s">
        <v>146</v>
      </c>
      <c r="AW320" s="182" t="s">
        <v>79</v>
      </c>
      <c r="AX320" s="11" t="s">
        <v>79</v>
      </c>
      <c r="AY320" s="11" t="s">
        <v>28</v>
      </c>
      <c r="AZ320" s="11" t="s">
        <v>66</v>
      </c>
      <c r="BA320" s="182" t="s">
        <v>137</v>
      </c>
    </row>
    <row r="321" spans="1:67" s="11" customFormat="1" x14ac:dyDescent="0.2">
      <c r="A321" s="241"/>
      <c r="B321" s="173"/>
      <c r="C321" s="198"/>
      <c r="D321" s="165" t="s">
        <v>146</v>
      </c>
      <c r="E321" s="175" t="s">
        <v>1</v>
      </c>
      <c r="F321" s="175" t="s">
        <v>467</v>
      </c>
      <c r="G321" s="174"/>
      <c r="H321" s="176">
        <v>15.863</v>
      </c>
      <c r="I321" s="177"/>
      <c r="J321" s="174"/>
      <c r="K321" s="174"/>
      <c r="L321" s="178"/>
      <c r="M321" s="179"/>
      <c r="N321" s="180"/>
      <c r="O321" s="180"/>
      <c r="P321" s="180"/>
      <c r="Q321" s="180"/>
      <c r="R321" s="180"/>
      <c r="S321" s="283"/>
      <c r="T321" s="180"/>
      <c r="U321" s="287"/>
      <c r="V321" s="181"/>
      <c r="AV321" s="182" t="s">
        <v>146</v>
      </c>
      <c r="AW321" s="182" t="s">
        <v>79</v>
      </c>
      <c r="AX321" s="11" t="s">
        <v>79</v>
      </c>
      <c r="AY321" s="11" t="s">
        <v>28</v>
      </c>
      <c r="AZ321" s="11" t="s">
        <v>66</v>
      </c>
      <c r="BA321" s="182" t="s">
        <v>137</v>
      </c>
    </row>
    <row r="322" spans="1:67" s="11" customFormat="1" x14ac:dyDescent="0.2">
      <c r="A322" s="241"/>
      <c r="B322" s="173"/>
      <c r="C322" s="198"/>
      <c r="D322" s="165" t="s">
        <v>146</v>
      </c>
      <c r="E322" s="175" t="s">
        <v>1</v>
      </c>
      <c r="F322" s="175" t="s">
        <v>468</v>
      </c>
      <c r="G322" s="174"/>
      <c r="H322" s="176">
        <v>7.9950000000000001</v>
      </c>
      <c r="I322" s="177"/>
      <c r="J322" s="174"/>
      <c r="K322" s="174"/>
      <c r="L322" s="178"/>
      <c r="M322" s="179"/>
      <c r="N322" s="180"/>
      <c r="O322" s="180"/>
      <c r="P322" s="180"/>
      <c r="Q322" s="180"/>
      <c r="R322" s="180"/>
      <c r="S322" s="283"/>
      <c r="T322" s="180"/>
      <c r="U322" s="287"/>
      <c r="V322" s="181"/>
      <c r="AV322" s="182" t="s">
        <v>146</v>
      </c>
      <c r="AW322" s="182" t="s">
        <v>79</v>
      </c>
      <c r="AX322" s="11" t="s">
        <v>79</v>
      </c>
      <c r="AY322" s="11" t="s">
        <v>28</v>
      </c>
      <c r="AZ322" s="11" t="s">
        <v>66</v>
      </c>
      <c r="BA322" s="182" t="s">
        <v>137</v>
      </c>
    </row>
    <row r="323" spans="1:67" s="11" customFormat="1" x14ac:dyDescent="0.2">
      <c r="A323" s="241"/>
      <c r="B323" s="173"/>
      <c r="C323" s="198"/>
      <c r="D323" s="165" t="s">
        <v>146</v>
      </c>
      <c r="E323" s="175" t="s">
        <v>1</v>
      </c>
      <c r="F323" s="175" t="s">
        <v>469</v>
      </c>
      <c r="G323" s="174"/>
      <c r="H323" s="176">
        <v>70.185000000000002</v>
      </c>
      <c r="I323" s="177"/>
      <c r="J323" s="174"/>
      <c r="K323" s="174"/>
      <c r="L323" s="178"/>
      <c r="M323" s="179"/>
      <c r="N323" s="180"/>
      <c r="O323" s="180"/>
      <c r="P323" s="180"/>
      <c r="Q323" s="180"/>
      <c r="R323" s="180"/>
      <c r="S323" s="283"/>
      <c r="T323" s="180"/>
      <c r="U323" s="287"/>
      <c r="V323" s="181"/>
      <c r="AV323" s="182" t="s">
        <v>146</v>
      </c>
      <c r="AW323" s="182" t="s">
        <v>79</v>
      </c>
      <c r="AX323" s="11" t="s">
        <v>79</v>
      </c>
      <c r="AY323" s="11" t="s">
        <v>28</v>
      </c>
      <c r="AZ323" s="11" t="s">
        <v>66</v>
      </c>
      <c r="BA323" s="182" t="s">
        <v>137</v>
      </c>
    </row>
    <row r="324" spans="1:67" s="11" customFormat="1" x14ac:dyDescent="0.2">
      <c r="A324" s="241"/>
      <c r="B324" s="173"/>
      <c r="C324" s="198"/>
      <c r="D324" s="165" t="s">
        <v>146</v>
      </c>
      <c r="E324" s="175" t="s">
        <v>1</v>
      </c>
      <c r="F324" s="175" t="s">
        <v>470</v>
      </c>
      <c r="G324" s="174"/>
      <c r="H324" s="176">
        <v>26.370999999999999</v>
      </c>
      <c r="I324" s="177"/>
      <c r="J324" s="174"/>
      <c r="K324" s="174"/>
      <c r="L324" s="178"/>
      <c r="M324" s="179"/>
      <c r="N324" s="180"/>
      <c r="O324" s="180"/>
      <c r="P324" s="180"/>
      <c r="Q324" s="180"/>
      <c r="R324" s="180"/>
      <c r="S324" s="283"/>
      <c r="T324" s="180"/>
      <c r="U324" s="287"/>
      <c r="V324" s="181"/>
      <c r="AV324" s="182" t="s">
        <v>146</v>
      </c>
      <c r="AW324" s="182" t="s">
        <v>79</v>
      </c>
      <c r="AX324" s="11" t="s">
        <v>79</v>
      </c>
      <c r="AY324" s="11" t="s">
        <v>28</v>
      </c>
      <c r="AZ324" s="11" t="s">
        <v>66</v>
      </c>
      <c r="BA324" s="182" t="s">
        <v>137</v>
      </c>
    </row>
    <row r="325" spans="1:67" s="11" customFormat="1" x14ac:dyDescent="0.2">
      <c r="A325" s="241"/>
      <c r="B325" s="173"/>
      <c r="C325" s="198"/>
      <c r="D325" s="165" t="s">
        <v>146</v>
      </c>
      <c r="E325" s="175" t="s">
        <v>1</v>
      </c>
      <c r="F325" s="175" t="s">
        <v>471</v>
      </c>
      <c r="G325" s="174"/>
      <c r="H325" s="176">
        <v>35.924999999999997</v>
      </c>
      <c r="I325" s="177"/>
      <c r="J325" s="174"/>
      <c r="K325" s="174"/>
      <c r="L325" s="178"/>
      <c r="M325" s="179"/>
      <c r="N325" s="180"/>
      <c r="O325" s="180"/>
      <c r="P325" s="180"/>
      <c r="Q325" s="180"/>
      <c r="R325" s="180"/>
      <c r="S325" s="283"/>
      <c r="T325" s="180"/>
      <c r="U325" s="287"/>
      <c r="V325" s="181"/>
      <c r="AV325" s="182" t="s">
        <v>146</v>
      </c>
      <c r="AW325" s="182" t="s">
        <v>79</v>
      </c>
      <c r="AX325" s="11" t="s">
        <v>79</v>
      </c>
      <c r="AY325" s="11" t="s">
        <v>28</v>
      </c>
      <c r="AZ325" s="11" t="s">
        <v>66</v>
      </c>
      <c r="BA325" s="182" t="s">
        <v>137</v>
      </c>
    </row>
    <row r="326" spans="1:67" s="11" customFormat="1" x14ac:dyDescent="0.2">
      <c r="A326" s="241"/>
      <c r="B326" s="173"/>
      <c r="C326" s="198"/>
      <c r="D326" s="165" t="s">
        <v>146</v>
      </c>
      <c r="E326" s="175" t="s">
        <v>1</v>
      </c>
      <c r="F326" s="175" t="s">
        <v>472</v>
      </c>
      <c r="G326" s="174"/>
      <c r="H326" s="176">
        <v>47.488</v>
      </c>
      <c r="I326" s="177"/>
      <c r="J326" s="174"/>
      <c r="K326" s="174"/>
      <c r="L326" s="178"/>
      <c r="M326" s="179"/>
      <c r="N326" s="180"/>
      <c r="O326" s="180"/>
      <c r="P326" s="180"/>
      <c r="Q326" s="180"/>
      <c r="R326" s="180"/>
      <c r="S326" s="283"/>
      <c r="T326" s="180"/>
      <c r="U326" s="287"/>
      <c r="V326" s="181"/>
      <c r="AV326" s="182" t="s">
        <v>146</v>
      </c>
      <c r="AW326" s="182" t="s">
        <v>79</v>
      </c>
      <c r="AX326" s="11" t="s">
        <v>79</v>
      </c>
      <c r="AY326" s="11" t="s">
        <v>28</v>
      </c>
      <c r="AZ326" s="11" t="s">
        <v>66</v>
      </c>
      <c r="BA326" s="182" t="s">
        <v>137</v>
      </c>
    </row>
    <row r="327" spans="1:67" s="11" customFormat="1" x14ac:dyDescent="0.2">
      <c r="A327" s="241"/>
      <c r="B327" s="173"/>
      <c r="C327" s="198"/>
      <c r="D327" s="165" t="s">
        <v>146</v>
      </c>
      <c r="E327" s="175" t="s">
        <v>1</v>
      </c>
      <c r="F327" s="175" t="s">
        <v>473</v>
      </c>
      <c r="G327" s="174"/>
      <c r="H327" s="176">
        <v>64.86</v>
      </c>
      <c r="I327" s="177"/>
      <c r="J327" s="174"/>
      <c r="K327" s="174"/>
      <c r="L327" s="178"/>
      <c r="M327" s="179"/>
      <c r="N327" s="180"/>
      <c r="O327" s="180"/>
      <c r="P327" s="180"/>
      <c r="Q327" s="180"/>
      <c r="R327" s="180"/>
      <c r="S327" s="283"/>
      <c r="T327" s="180"/>
      <c r="U327" s="287"/>
      <c r="V327" s="181"/>
      <c r="AV327" s="182" t="s">
        <v>146</v>
      </c>
      <c r="AW327" s="182" t="s">
        <v>79</v>
      </c>
      <c r="AX327" s="11" t="s">
        <v>79</v>
      </c>
      <c r="AY327" s="11" t="s">
        <v>28</v>
      </c>
      <c r="AZ327" s="11" t="s">
        <v>66</v>
      </c>
      <c r="BA327" s="182" t="s">
        <v>137</v>
      </c>
    </row>
    <row r="328" spans="1:67" s="11" customFormat="1" x14ac:dyDescent="0.2">
      <c r="A328" s="241"/>
      <c r="B328" s="173"/>
      <c r="C328" s="198"/>
      <c r="D328" s="165" t="s">
        <v>146</v>
      </c>
      <c r="E328" s="175" t="s">
        <v>1</v>
      </c>
      <c r="F328" s="175" t="s">
        <v>474</v>
      </c>
      <c r="G328" s="174"/>
      <c r="H328" s="176">
        <v>55.786000000000001</v>
      </c>
      <c r="I328" s="177"/>
      <c r="J328" s="174"/>
      <c r="K328" s="174"/>
      <c r="L328" s="178"/>
      <c r="M328" s="179"/>
      <c r="N328" s="180"/>
      <c r="O328" s="180"/>
      <c r="P328" s="180"/>
      <c r="Q328" s="180"/>
      <c r="R328" s="180"/>
      <c r="S328" s="283"/>
      <c r="T328" s="180"/>
      <c r="U328" s="287"/>
      <c r="V328" s="181"/>
      <c r="AV328" s="182" t="s">
        <v>146</v>
      </c>
      <c r="AW328" s="182" t="s">
        <v>79</v>
      </c>
      <c r="AX328" s="11" t="s">
        <v>79</v>
      </c>
      <c r="AY328" s="11" t="s">
        <v>28</v>
      </c>
      <c r="AZ328" s="11" t="s">
        <v>66</v>
      </c>
      <c r="BA328" s="182" t="s">
        <v>137</v>
      </c>
    </row>
    <row r="329" spans="1:67" s="11" customFormat="1" x14ac:dyDescent="0.2">
      <c r="A329" s="241"/>
      <c r="B329" s="173"/>
      <c r="C329" s="198"/>
      <c r="D329" s="165" t="s">
        <v>146</v>
      </c>
      <c r="E329" s="175" t="s">
        <v>1</v>
      </c>
      <c r="F329" s="175" t="s">
        <v>475</v>
      </c>
      <c r="G329" s="174"/>
      <c r="H329" s="176">
        <v>41.152000000000001</v>
      </c>
      <c r="I329" s="177"/>
      <c r="J329" s="174"/>
      <c r="K329" s="174"/>
      <c r="L329" s="178"/>
      <c r="M329" s="179"/>
      <c r="N329" s="180"/>
      <c r="O329" s="180"/>
      <c r="P329" s="180"/>
      <c r="Q329" s="180"/>
      <c r="R329" s="180"/>
      <c r="S329" s="283"/>
      <c r="T329" s="180"/>
      <c r="U329" s="287"/>
      <c r="V329" s="181"/>
      <c r="AV329" s="182" t="s">
        <v>146</v>
      </c>
      <c r="AW329" s="182" t="s">
        <v>79</v>
      </c>
      <c r="AX329" s="11" t="s">
        <v>79</v>
      </c>
      <c r="AY329" s="11" t="s">
        <v>28</v>
      </c>
      <c r="AZ329" s="11" t="s">
        <v>66</v>
      </c>
      <c r="BA329" s="182" t="s">
        <v>137</v>
      </c>
    </row>
    <row r="330" spans="1:67" s="11" customFormat="1" x14ac:dyDescent="0.2">
      <c r="A330" s="241"/>
      <c r="B330" s="173"/>
      <c r="C330" s="198"/>
      <c r="D330" s="165" t="s">
        <v>146</v>
      </c>
      <c r="E330" s="175" t="s">
        <v>1</v>
      </c>
      <c r="F330" s="175" t="s">
        <v>476</v>
      </c>
      <c r="G330" s="174"/>
      <c r="H330" s="176">
        <v>60.47</v>
      </c>
      <c r="I330" s="177"/>
      <c r="J330" s="174"/>
      <c r="K330" s="174"/>
      <c r="L330" s="178"/>
      <c r="M330" s="179"/>
      <c r="N330" s="180"/>
      <c r="O330" s="180"/>
      <c r="P330" s="180"/>
      <c r="Q330" s="180"/>
      <c r="R330" s="180"/>
      <c r="S330" s="283"/>
      <c r="T330" s="180"/>
      <c r="U330" s="287"/>
      <c r="V330" s="181"/>
      <c r="AV330" s="182" t="s">
        <v>146</v>
      </c>
      <c r="AW330" s="182" t="s">
        <v>79</v>
      </c>
      <c r="AX330" s="11" t="s">
        <v>79</v>
      </c>
      <c r="AY330" s="11" t="s">
        <v>28</v>
      </c>
      <c r="AZ330" s="11" t="s">
        <v>66</v>
      </c>
      <c r="BA330" s="182" t="s">
        <v>137</v>
      </c>
    </row>
    <row r="331" spans="1:67" s="11" customFormat="1" x14ac:dyDescent="0.2">
      <c r="A331" s="241"/>
      <c r="B331" s="173"/>
      <c r="C331" s="198"/>
      <c r="D331" s="165" t="s">
        <v>146</v>
      </c>
      <c r="E331" s="175" t="s">
        <v>1</v>
      </c>
      <c r="F331" s="175" t="s">
        <v>477</v>
      </c>
      <c r="G331" s="174"/>
      <c r="H331" s="176">
        <v>74.569000000000003</v>
      </c>
      <c r="I331" s="177"/>
      <c r="J331" s="174"/>
      <c r="K331" s="174"/>
      <c r="L331" s="178"/>
      <c r="M331" s="179"/>
      <c r="N331" s="180"/>
      <c r="O331" s="180"/>
      <c r="P331" s="180"/>
      <c r="Q331" s="180"/>
      <c r="R331" s="180"/>
      <c r="S331" s="283"/>
      <c r="T331" s="180"/>
      <c r="U331" s="287"/>
      <c r="V331" s="181"/>
      <c r="AV331" s="182" t="s">
        <v>146</v>
      </c>
      <c r="AW331" s="182" t="s">
        <v>79</v>
      </c>
      <c r="AX331" s="11" t="s">
        <v>79</v>
      </c>
      <c r="AY331" s="11" t="s">
        <v>28</v>
      </c>
      <c r="AZ331" s="11" t="s">
        <v>66</v>
      </c>
      <c r="BA331" s="182" t="s">
        <v>137</v>
      </c>
    </row>
    <row r="332" spans="1:67" s="11" customFormat="1" x14ac:dyDescent="0.2">
      <c r="A332" s="241"/>
      <c r="B332" s="173"/>
      <c r="C332" s="198"/>
      <c r="D332" s="165" t="s">
        <v>146</v>
      </c>
      <c r="E332" s="175" t="s">
        <v>1</v>
      </c>
      <c r="F332" s="175" t="s">
        <v>478</v>
      </c>
      <c r="G332" s="174"/>
      <c r="H332" s="176">
        <v>-113.345</v>
      </c>
      <c r="I332" s="177"/>
      <c r="J332" s="174"/>
      <c r="K332" s="174"/>
      <c r="L332" s="178"/>
      <c r="M332" s="179"/>
      <c r="N332" s="180"/>
      <c r="O332" s="180"/>
      <c r="P332" s="180"/>
      <c r="Q332" s="180"/>
      <c r="R332" s="180"/>
      <c r="S332" s="283"/>
      <c r="T332" s="180"/>
      <c r="U332" s="287"/>
      <c r="V332" s="181"/>
      <c r="AV332" s="182" t="s">
        <v>146</v>
      </c>
      <c r="AW332" s="182" t="s">
        <v>79</v>
      </c>
      <c r="AX332" s="11" t="s">
        <v>79</v>
      </c>
      <c r="AY332" s="11" t="s">
        <v>28</v>
      </c>
      <c r="AZ332" s="11" t="s">
        <v>66</v>
      </c>
      <c r="BA332" s="182" t="s">
        <v>137</v>
      </c>
    </row>
    <row r="333" spans="1:67" s="11" customFormat="1" x14ac:dyDescent="0.2">
      <c r="A333" s="241"/>
      <c r="B333" s="173"/>
      <c r="C333" s="198"/>
      <c r="D333" s="165" t="s">
        <v>146</v>
      </c>
      <c r="E333" s="175" t="s">
        <v>1</v>
      </c>
      <c r="F333" s="175" t="s">
        <v>479</v>
      </c>
      <c r="G333" s="174"/>
      <c r="H333" s="176">
        <v>5.76</v>
      </c>
      <c r="I333" s="177"/>
      <c r="J333" s="174"/>
      <c r="K333" s="174"/>
      <c r="L333" s="178"/>
      <c r="M333" s="179"/>
      <c r="N333" s="180"/>
      <c r="O333" s="180"/>
      <c r="P333" s="180"/>
      <c r="Q333" s="180"/>
      <c r="R333" s="180"/>
      <c r="S333" s="283"/>
      <c r="T333" s="180"/>
      <c r="U333" s="287"/>
      <c r="V333" s="181"/>
      <c r="AV333" s="182" t="s">
        <v>146</v>
      </c>
      <c r="AW333" s="182" t="s">
        <v>79</v>
      </c>
      <c r="AX333" s="11" t="s">
        <v>79</v>
      </c>
      <c r="AY333" s="11" t="s">
        <v>28</v>
      </c>
      <c r="AZ333" s="11" t="s">
        <v>66</v>
      </c>
      <c r="BA333" s="182" t="s">
        <v>137</v>
      </c>
    </row>
    <row r="334" spans="1:67" s="266" customFormat="1" ht="16.5" customHeight="1" x14ac:dyDescent="0.2">
      <c r="A334" s="200"/>
      <c r="B334" s="28"/>
      <c r="C334" s="196" t="s">
        <v>480</v>
      </c>
      <c r="D334" s="154" t="s">
        <v>139</v>
      </c>
      <c r="E334" s="318" t="s">
        <v>481</v>
      </c>
      <c r="F334" s="319" t="s">
        <v>482</v>
      </c>
      <c r="G334" s="154" t="s">
        <v>242</v>
      </c>
      <c r="H334" s="155">
        <v>821.4</v>
      </c>
      <c r="I334" s="156">
        <v>51.2</v>
      </c>
      <c r="J334" s="157">
        <f>ROUND(I334*H334,2)</f>
        <v>42055.68</v>
      </c>
      <c r="K334" s="319" t="s">
        <v>143</v>
      </c>
      <c r="L334" s="32"/>
      <c r="M334" s="158" t="s">
        <v>1</v>
      </c>
      <c r="N334" s="159" t="s">
        <v>38</v>
      </c>
      <c r="O334" s="53"/>
      <c r="P334" s="160">
        <f>O334*H334</f>
        <v>0</v>
      </c>
      <c r="Q334" s="160">
        <v>7.3499999999999998E-3</v>
      </c>
      <c r="R334" s="160">
        <f>Q334*H334</f>
        <v>6.0372899999999996</v>
      </c>
      <c r="S334" s="283"/>
      <c r="T334" s="160">
        <v>0</v>
      </c>
      <c r="U334" s="287"/>
      <c r="V334" s="161">
        <f>T334*H334</f>
        <v>0</v>
      </c>
      <c r="AT334" s="268" t="s">
        <v>144</v>
      </c>
      <c r="AV334" s="268" t="s">
        <v>139</v>
      </c>
      <c r="AW334" s="268" t="s">
        <v>79</v>
      </c>
      <c r="BA334" s="268" t="s">
        <v>137</v>
      </c>
      <c r="BG334" s="162">
        <f>IF(N334="základní",J334,0)</f>
        <v>0</v>
      </c>
      <c r="BH334" s="162">
        <f>IF(N334="snížená",J334,0)</f>
        <v>42055.68</v>
      </c>
      <c r="BI334" s="162">
        <f>IF(N334="zákl. přenesená",J334,0)</f>
        <v>0</v>
      </c>
      <c r="BJ334" s="162">
        <f>IF(N334="sníž. přenesená",J334,0)</f>
        <v>0</v>
      </c>
      <c r="BK334" s="162">
        <f>IF(N334="nulová",J334,0)</f>
        <v>0</v>
      </c>
      <c r="BL334" s="268" t="s">
        <v>79</v>
      </c>
      <c r="BM334" s="162">
        <f>ROUND(I334*H334,2)</f>
        <v>42055.68</v>
      </c>
      <c r="BN334" s="268" t="s">
        <v>144</v>
      </c>
      <c r="BO334" s="268" t="s">
        <v>483</v>
      </c>
    </row>
    <row r="335" spans="1:67" s="11" customFormat="1" x14ac:dyDescent="0.2">
      <c r="A335" s="241"/>
      <c r="B335" s="173"/>
      <c r="C335" s="198"/>
      <c r="D335" s="165" t="s">
        <v>146</v>
      </c>
      <c r="E335" s="175" t="s">
        <v>1</v>
      </c>
      <c r="F335" s="175" t="s">
        <v>484</v>
      </c>
      <c r="G335" s="174"/>
      <c r="H335" s="176">
        <v>821.4</v>
      </c>
      <c r="I335" s="177"/>
      <c r="J335" s="174"/>
      <c r="K335" s="174"/>
      <c r="L335" s="178"/>
      <c r="M335" s="179"/>
      <c r="N335" s="180"/>
      <c r="O335" s="180"/>
      <c r="P335" s="180"/>
      <c r="Q335" s="180"/>
      <c r="R335" s="180"/>
      <c r="S335" s="283"/>
      <c r="T335" s="180"/>
      <c r="U335" s="287"/>
      <c r="V335" s="181"/>
      <c r="AV335" s="182" t="s">
        <v>146</v>
      </c>
      <c r="AW335" s="182" t="s">
        <v>79</v>
      </c>
      <c r="AX335" s="11" t="s">
        <v>79</v>
      </c>
      <c r="AY335" s="11" t="s">
        <v>28</v>
      </c>
      <c r="AZ335" s="11" t="s">
        <v>66</v>
      </c>
      <c r="BA335" s="182" t="s">
        <v>137</v>
      </c>
    </row>
    <row r="336" spans="1:67" s="266" customFormat="1" ht="16.5" customHeight="1" x14ac:dyDescent="0.2">
      <c r="A336" s="200"/>
      <c r="B336" s="28"/>
      <c r="C336" s="196" t="s">
        <v>485</v>
      </c>
      <c r="D336" s="154" t="s">
        <v>139</v>
      </c>
      <c r="E336" s="318" t="s">
        <v>486</v>
      </c>
      <c r="F336" s="319" t="s">
        <v>487</v>
      </c>
      <c r="G336" s="154" t="s">
        <v>242</v>
      </c>
      <c r="H336" s="155">
        <v>343.33499999999998</v>
      </c>
      <c r="I336" s="156">
        <v>49.8</v>
      </c>
      <c r="J336" s="157">
        <f>ROUND(I336*H336,2)</f>
        <v>17098.080000000002</v>
      </c>
      <c r="K336" s="319" t="s">
        <v>143</v>
      </c>
      <c r="L336" s="32"/>
      <c r="M336" s="158" t="s">
        <v>1</v>
      </c>
      <c r="N336" s="159" t="s">
        <v>38</v>
      </c>
      <c r="O336" s="53"/>
      <c r="P336" s="160">
        <f>O336*H336</f>
        <v>0</v>
      </c>
      <c r="Q336" s="160">
        <v>7.9000000000000008E-3</v>
      </c>
      <c r="R336" s="160">
        <f>Q336*H336</f>
        <v>2.7123465000000002</v>
      </c>
      <c r="S336" s="283"/>
      <c r="T336" s="160">
        <v>0</v>
      </c>
      <c r="U336" s="287"/>
      <c r="V336" s="161">
        <f>T336*H336</f>
        <v>0</v>
      </c>
      <c r="AT336" s="268" t="s">
        <v>144</v>
      </c>
      <c r="AV336" s="268" t="s">
        <v>139</v>
      </c>
      <c r="AW336" s="268" t="s">
        <v>79</v>
      </c>
      <c r="BA336" s="268" t="s">
        <v>137</v>
      </c>
      <c r="BG336" s="162">
        <f>IF(N336="základní",J336,0)</f>
        <v>0</v>
      </c>
      <c r="BH336" s="162">
        <f>IF(N336="snížená",J336,0)</f>
        <v>17098.080000000002</v>
      </c>
      <c r="BI336" s="162">
        <f>IF(N336="zákl. přenesená",J336,0)</f>
        <v>0</v>
      </c>
      <c r="BJ336" s="162">
        <f>IF(N336="sníž. přenesená",J336,0)</f>
        <v>0</v>
      </c>
      <c r="BK336" s="162">
        <f>IF(N336="nulová",J336,0)</f>
        <v>0</v>
      </c>
      <c r="BL336" s="268" t="s">
        <v>79</v>
      </c>
      <c r="BM336" s="162">
        <f>ROUND(I336*H336,2)</f>
        <v>17098.080000000002</v>
      </c>
      <c r="BN336" s="268" t="s">
        <v>144</v>
      </c>
      <c r="BO336" s="268" t="s">
        <v>488</v>
      </c>
    </row>
    <row r="337" spans="1:67" s="11" customFormat="1" x14ac:dyDescent="0.2">
      <c r="A337" s="241"/>
      <c r="B337" s="173"/>
      <c r="C337" s="198"/>
      <c r="D337" s="165" t="s">
        <v>146</v>
      </c>
      <c r="E337" s="175" t="s">
        <v>1</v>
      </c>
      <c r="F337" s="175" t="s">
        <v>489</v>
      </c>
      <c r="G337" s="174"/>
      <c r="H337" s="176">
        <v>343.33499999999998</v>
      </c>
      <c r="I337" s="177"/>
      <c r="J337" s="174"/>
      <c r="K337" s="174"/>
      <c r="L337" s="178"/>
      <c r="M337" s="179"/>
      <c r="N337" s="180"/>
      <c r="O337" s="180"/>
      <c r="P337" s="180"/>
      <c r="Q337" s="180"/>
      <c r="R337" s="180"/>
      <c r="S337" s="283"/>
      <c r="T337" s="180"/>
      <c r="U337" s="287"/>
      <c r="V337" s="181"/>
      <c r="AV337" s="182" t="s">
        <v>146</v>
      </c>
      <c r="AW337" s="182" t="s">
        <v>79</v>
      </c>
      <c r="AX337" s="11" t="s">
        <v>79</v>
      </c>
      <c r="AY337" s="11" t="s">
        <v>28</v>
      </c>
      <c r="AZ337" s="11" t="s">
        <v>66</v>
      </c>
      <c r="BA337" s="182" t="s">
        <v>137</v>
      </c>
    </row>
    <row r="338" spans="1:67" s="266" customFormat="1" ht="16.5" customHeight="1" x14ac:dyDescent="0.2">
      <c r="A338" s="200"/>
      <c r="B338" s="28"/>
      <c r="C338" s="196" t="s">
        <v>490</v>
      </c>
      <c r="D338" s="154" t="s">
        <v>139</v>
      </c>
      <c r="E338" s="318" t="s">
        <v>491</v>
      </c>
      <c r="F338" s="319" t="s">
        <v>492</v>
      </c>
      <c r="G338" s="154" t="s">
        <v>242</v>
      </c>
      <c r="H338" s="155">
        <v>213.678</v>
      </c>
      <c r="I338" s="156">
        <v>42.91</v>
      </c>
      <c r="J338" s="157">
        <f>ROUND(I338*H338,2)</f>
        <v>9168.92</v>
      </c>
      <c r="K338" s="319" t="s">
        <v>143</v>
      </c>
      <c r="L338" s="32"/>
      <c r="M338" s="158" t="s">
        <v>1</v>
      </c>
      <c r="N338" s="159" t="s">
        <v>38</v>
      </c>
      <c r="O338" s="53"/>
      <c r="P338" s="160">
        <f>O338*H338</f>
        <v>0</v>
      </c>
      <c r="Q338" s="160">
        <v>7.9000000000000008E-3</v>
      </c>
      <c r="R338" s="160">
        <f>Q338*H338</f>
        <v>1.6880562000000001</v>
      </c>
      <c r="S338" s="283"/>
      <c r="T338" s="160">
        <v>0</v>
      </c>
      <c r="U338" s="287"/>
      <c r="V338" s="161">
        <f>T338*H338</f>
        <v>0</v>
      </c>
      <c r="AT338" s="268" t="s">
        <v>144</v>
      </c>
      <c r="AV338" s="268" t="s">
        <v>139</v>
      </c>
      <c r="AW338" s="268" t="s">
        <v>79</v>
      </c>
      <c r="BA338" s="268" t="s">
        <v>137</v>
      </c>
      <c r="BG338" s="162">
        <f>IF(N338="základní",J338,0)</f>
        <v>0</v>
      </c>
      <c r="BH338" s="162">
        <f>IF(N338="snížená",J338,0)</f>
        <v>9168.92</v>
      </c>
      <c r="BI338" s="162">
        <f>IF(N338="zákl. přenesená",J338,0)</f>
        <v>0</v>
      </c>
      <c r="BJ338" s="162">
        <f>IF(N338="sníž. přenesená",J338,0)</f>
        <v>0</v>
      </c>
      <c r="BK338" s="162">
        <f>IF(N338="nulová",J338,0)</f>
        <v>0</v>
      </c>
      <c r="BL338" s="268" t="s">
        <v>79</v>
      </c>
      <c r="BM338" s="162">
        <f>ROUND(I338*H338,2)</f>
        <v>9168.92</v>
      </c>
      <c r="BN338" s="268" t="s">
        <v>144</v>
      </c>
      <c r="BO338" s="268" t="s">
        <v>493</v>
      </c>
    </row>
    <row r="339" spans="1:67" s="11" customFormat="1" x14ac:dyDescent="0.2">
      <c r="A339" s="241"/>
      <c r="B339" s="173"/>
      <c r="C339" s="198"/>
      <c r="D339" s="165" t="s">
        <v>146</v>
      </c>
      <c r="E339" s="175" t="s">
        <v>1</v>
      </c>
      <c r="F339" s="175" t="s">
        <v>494</v>
      </c>
      <c r="G339" s="174"/>
      <c r="H339" s="176">
        <v>213.678</v>
      </c>
      <c r="I339" s="177"/>
      <c r="J339" s="174"/>
      <c r="K339" s="174"/>
      <c r="L339" s="178"/>
      <c r="M339" s="179"/>
      <c r="N339" s="180"/>
      <c r="O339" s="180"/>
      <c r="P339" s="180"/>
      <c r="Q339" s="180"/>
      <c r="R339" s="180"/>
      <c r="S339" s="283"/>
      <c r="T339" s="180"/>
      <c r="U339" s="287"/>
      <c r="V339" s="181"/>
      <c r="AV339" s="182" t="s">
        <v>146</v>
      </c>
      <c r="AW339" s="182" t="s">
        <v>79</v>
      </c>
      <c r="AX339" s="11" t="s">
        <v>79</v>
      </c>
      <c r="AY339" s="11" t="s">
        <v>28</v>
      </c>
      <c r="AZ339" s="11" t="s">
        <v>66</v>
      </c>
      <c r="BA339" s="182" t="s">
        <v>137</v>
      </c>
    </row>
    <row r="340" spans="1:67" s="266" customFormat="1" ht="16.5" customHeight="1" x14ac:dyDescent="0.2">
      <c r="A340" s="200"/>
      <c r="B340" s="28"/>
      <c r="C340" s="196" t="s">
        <v>495</v>
      </c>
      <c r="D340" s="154" t="s">
        <v>139</v>
      </c>
      <c r="E340" s="318" t="s">
        <v>496</v>
      </c>
      <c r="F340" s="319" t="s">
        <v>497</v>
      </c>
      <c r="G340" s="154" t="s">
        <v>242</v>
      </c>
      <c r="H340" s="155">
        <v>2464.1999999999998</v>
      </c>
      <c r="I340" s="156">
        <v>47.69</v>
      </c>
      <c r="J340" s="157">
        <f>ROUND(I340*H340,2)</f>
        <v>117517.7</v>
      </c>
      <c r="K340" s="319" t="s">
        <v>143</v>
      </c>
      <c r="L340" s="32"/>
      <c r="M340" s="158" t="s">
        <v>1</v>
      </c>
      <c r="N340" s="159" t="s">
        <v>38</v>
      </c>
      <c r="O340" s="53"/>
      <c r="P340" s="160">
        <f>O340*H340</f>
        <v>0</v>
      </c>
      <c r="Q340" s="160">
        <v>7.9000000000000008E-3</v>
      </c>
      <c r="R340" s="160">
        <f>Q340*H340</f>
        <v>19.467179999999999</v>
      </c>
      <c r="S340" s="283"/>
      <c r="T340" s="160">
        <v>0</v>
      </c>
      <c r="U340" s="287"/>
      <c r="V340" s="161">
        <f>T340*H340</f>
        <v>0</v>
      </c>
      <c r="AT340" s="268" t="s">
        <v>144</v>
      </c>
      <c r="AV340" s="268" t="s">
        <v>139</v>
      </c>
      <c r="AW340" s="268" t="s">
        <v>79</v>
      </c>
      <c r="BA340" s="268" t="s">
        <v>137</v>
      </c>
      <c r="BG340" s="162">
        <f>IF(N340="základní",J340,0)</f>
        <v>0</v>
      </c>
      <c r="BH340" s="162">
        <f>IF(N340="snížená",J340,0)</f>
        <v>117517.7</v>
      </c>
      <c r="BI340" s="162">
        <f>IF(N340="zákl. přenesená",J340,0)</f>
        <v>0</v>
      </c>
      <c r="BJ340" s="162">
        <f>IF(N340="sníž. přenesená",J340,0)</f>
        <v>0</v>
      </c>
      <c r="BK340" s="162">
        <f>IF(N340="nulová",J340,0)</f>
        <v>0</v>
      </c>
      <c r="BL340" s="268" t="s">
        <v>79</v>
      </c>
      <c r="BM340" s="162">
        <f>ROUND(I340*H340,2)</f>
        <v>117517.7</v>
      </c>
      <c r="BN340" s="268" t="s">
        <v>144</v>
      </c>
      <c r="BO340" s="268" t="s">
        <v>498</v>
      </c>
    </row>
    <row r="341" spans="1:67" s="11" customFormat="1" x14ac:dyDescent="0.2">
      <c r="A341" s="241"/>
      <c r="B341" s="173"/>
      <c r="C341" s="198"/>
      <c r="D341" s="165" t="s">
        <v>146</v>
      </c>
      <c r="E341" s="175" t="s">
        <v>1</v>
      </c>
      <c r="F341" s="175" t="s">
        <v>499</v>
      </c>
      <c r="G341" s="174"/>
      <c r="H341" s="176">
        <v>2464.1999999999998</v>
      </c>
      <c r="I341" s="177"/>
      <c r="J341" s="174"/>
      <c r="K341" s="174"/>
      <c r="L341" s="178"/>
      <c r="M341" s="179"/>
      <c r="N341" s="180"/>
      <c r="O341" s="180"/>
      <c r="P341" s="180"/>
      <c r="Q341" s="180"/>
      <c r="R341" s="180"/>
      <c r="S341" s="283"/>
      <c r="T341" s="180"/>
      <c r="U341" s="287"/>
      <c r="V341" s="181"/>
      <c r="AV341" s="182" t="s">
        <v>146</v>
      </c>
      <c r="AW341" s="182" t="s">
        <v>79</v>
      </c>
      <c r="AX341" s="11" t="s">
        <v>79</v>
      </c>
      <c r="AY341" s="11" t="s">
        <v>28</v>
      </c>
      <c r="AZ341" s="11" t="s">
        <v>66</v>
      </c>
      <c r="BA341" s="182" t="s">
        <v>137</v>
      </c>
    </row>
    <row r="342" spans="1:67" s="266" customFormat="1" ht="16.5" customHeight="1" x14ac:dyDescent="0.2">
      <c r="A342" s="200"/>
      <c r="B342" s="28"/>
      <c r="C342" s="196" t="s">
        <v>500</v>
      </c>
      <c r="D342" s="154" t="s">
        <v>139</v>
      </c>
      <c r="E342" s="318" t="s">
        <v>501</v>
      </c>
      <c r="F342" s="319" t="s">
        <v>502</v>
      </c>
      <c r="G342" s="154" t="s">
        <v>242</v>
      </c>
      <c r="H342" s="155">
        <v>234.57499999999999</v>
      </c>
      <c r="I342" s="156">
        <v>140.5</v>
      </c>
      <c r="J342" s="157">
        <f>ROUND(I342*H342,2)</f>
        <v>32957.79</v>
      </c>
      <c r="K342" s="319" t="s">
        <v>143</v>
      </c>
      <c r="L342" s="32"/>
      <c r="M342" s="158" t="s">
        <v>1</v>
      </c>
      <c r="N342" s="159" t="s">
        <v>38</v>
      </c>
      <c r="O342" s="53"/>
      <c r="P342" s="160">
        <f>O342*H342</f>
        <v>0</v>
      </c>
      <c r="Q342" s="160">
        <v>4.3800000000000002E-3</v>
      </c>
      <c r="R342" s="160">
        <f>Q342*H342</f>
        <v>1.0274384999999999</v>
      </c>
      <c r="S342" s="283"/>
      <c r="T342" s="160">
        <v>0</v>
      </c>
      <c r="U342" s="287"/>
      <c r="V342" s="161">
        <f>T342*H342</f>
        <v>0</v>
      </c>
      <c r="AT342" s="268" t="s">
        <v>144</v>
      </c>
      <c r="AV342" s="268" t="s">
        <v>139</v>
      </c>
      <c r="AW342" s="268" t="s">
        <v>79</v>
      </c>
      <c r="BA342" s="268" t="s">
        <v>137</v>
      </c>
      <c r="BG342" s="162">
        <f>IF(N342="základní",J342,0)</f>
        <v>0</v>
      </c>
      <c r="BH342" s="162">
        <f>IF(N342="snížená",J342,0)</f>
        <v>32957.79</v>
      </c>
      <c r="BI342" s="162">
        <f>IF(N342="zákl. přenesená",J342,0)</f>
        <v>0</v>
      </c>
      <c r="BJ342" s="162">
        <f>IF(N342="sníž. přenesená",J342,0)</f>
        <v>0</v>
      </c>
      <c r="BK342" s="162">
        <f>IF(N342="nulová",J342,0)</f>
        <v>0</v>
      </c>
      <c r="BL342" s="268" t="s">
        <v>79</v>
      </c>
      <c r="BM342" s="162">
        <f>ROUND(I342*H342,2)</f>
        <v>32957.79</v>
      </c>
      <c r="BN342" s="268" t="s">
        <v>144</v>
      </c>
      <c r="BO342" s="268" t="s">
        <v>503</v>
      </c>
    </row>
    <row r="343" spans="1:67" s="10" customFormat="1" x14ac:dyDescent="0.2">
      <c r="A343" s="240"/>
      <c r="B343" s="163"/>
      <c r="C343" s="197"/>
      <c r="D343" s="165" t="s">
        <v>146</v>
      </c>
      <c r="E343" s="166" t="s">
        <v>1</v>
      </c>
      <c r="F343" s="166" t="s">
        <v>227</v>
      </c>
      <c r="G343" s="164"/>
      <c r="H343" s="166" t="s">
        <v>1</v>
      </c>
      <c r="I343" s="167"/>
      <c r="J343" s="164"/>
      <c r="K343" s="164"/>
      <c r="L343" s="168"/>
      <c r="M343" s="169"/>
      <c r="N343" s="170"/>
      <c r="O343" s="170"/>
      <c r="P343" s="170"/>
      <c r="Q343" s="170"/>
      <c r="R343" s="170"/>
      <c r="S343" s="283"/>
      <c r="T343" s="170"/>
      <c r="U343" s="287"/>
      <c r="V343" s="171"/>
      <c r="AV343" s="172" t="s">
        <v>146</v>
      </c>
      <c r="AW343" s="172" t="s">
        <v>79</v>
      </c>
      <c r="AX343" s="10" t="s">
        <v>73</v>
      </c>
      <c r="AY343" s="10" t="s">
        <v>28</v>
      </c>
      <c r="AZ343" s="10" t="s">
        <v>66</v>
      </c>
      <c r="BA343" s="172" t="s">
        <v>137</v>
      </c>
    </row>
    <row r="344" spans="1:67" s="11" customFormat="1" x14ac:dyDescent="0.2">
      <c r="A344" s="241"/>
      <c r="B344" s="173"/>
      <c r="C344" s="198"/>
      <c r="D344" s="165" t="s">
        <v>146</v>
      </c>
      <c r="E344" s="175" t="s">
        <v>1</v>
      </c>
      <c r="F344" s="175" t="s">
        <v>504</v>
      </c>
      <c r="G344" s="174"/>
      <c r="H344" s="176">
        <v>234.57499999999999</v>
      </c>
      <c r="I344" s="177"/>
      <c r="J344" s="174"/>
      <c r="K344" s="174"/>
      <c r="L344" s="178"/>
      <c r="M344" s="179"/>
      <c r="N344" s="180"/>
      <c r="O344" s="180"/>
      <c r="P344" s="180"/>
      <c r="Q344" s="180"/>
      <c r="R344" s="180"/>
      <c r="S344" s="283"/>
      <c r="T344" s="180"/>
      <c r="U344" s="287"/>
      <c r="V344" s="181"/>
      <c r="AV344" s="182" t="s">
        <v>146</v>
      </c>
      <c r="AW344" s="182" t="s">
        <v>79</v>
      </c>
      <c r="AX344" s="11" t="s">
        <v>79</v>
      </c>
      <c r="AY344" s="11" t="s">
        <v>28</v>
      </c>
      <c r="AZ344" s="11" t="s">
        <v>66</v>
      </c>
      <c r="BA344" s="182" t="s">
        <v>137</v>
      </c>
    </row>
    <row r="345" spans="1:67" s="266" customFormat="1" ht="16.5" customHeight="1" x14ac:dyDescent="0.2">
      <c r="A345" s="200"/>
      <c r="B345" s="28"/>
      <c r="C345" s="196" t="s">
        <v>505</v>
      </c>
      <c r="D345" s="154" t="s">
        <v>139</v>
      </c>
      <c r="E345" s="318" t="s">
        <v>506</v>
      </c>
      <c r="F345" s="319" t="s">
        <v>507</v>
      </c>
      <c r="G345" s="154" t="s">
        <v>242</v>
      </c>
      <c r="H345" s="155">
        <v>227.952</v>
      </c>
      <c r="I345" s="156">
        <v>140</v>
      </c>
      <c r="J345" s="157">
        <f>ROUND(I345*H345,2)</f>
        <v>31913.279999999999</v>
      </c>
      <c r="K345" s="319" t="s">
        <v>143</v>
      </c>
      <c r="L345" s="32"/>
      <c r="M345" s="158" t="s">
        <v>1</v>
      </c>
      <c r="N345" s="159" t="s">
        <v>38</v>
      </c>
      <c r="O345" s="53"/>
      <c r="P345" s="160">
        <f>O345*H345</f>
        <v>0</v>
      </c>
      <c r="Q345" s="160">
        <v>3.0000000000000001E-3</v>
      </c>
      <c r="R345" s="160">
        <f>Q345*H345</f>
        <v>0.68385600000000002</v>
      </c>
      <c r="S345" s="283"/>
      <c r="T345" s="160">
        <v>0</v>
      </c>
      <c r="U345" s="287"/>
      <c r="V345" s="161">
        <f>T345*H345</f>
        <v>0</v>
      </c>
      <c r="AT345" s="268" t="s">
        <v>144</v>
      </c>
      <c r="AV345" s="268" t="s">
        <v>139</v>
      </c>
      <c r="AW345" s="268" t="s">
        <v>79</v>
      </c>
      <c r="BA345" s="268" t="s">
        <v>137</v>
      </c>
      <c r="BG345" s="162">
        <f>IF(N345="základní",J345,0)</f>
        <v>0</v>
      </c>
      <c r="BH345" s="162">
        <f>IF(N345="snížená",J345,0)</f>
        <v>31913.279999999999</v>
      </c>
      <c r="BI345" s="162">
        <f>IF(N345="zákl. přenesená",J345,0)</f>
        <v>0</v>
      </c>
      <c r="BJ345" s="162">
        <f>IF(N345="sníž. přenesená",J345,0)</f>
        <v>0</v>
      </c>
      <c r="BK345" s="162">
        <f>IF(N345="nulová",J345,0)</f>
        <v>0</v>
      </c>
      <c r="BL345" s="268" t="s">
        <v>79</v>
      </c>
      <c r="BM345" s="162">
        <f>ROUND(I345*H345,2)</f>
        <v>31913.279999999999</v>
      </c>
      <c r="BN345" s="268" t="s">
        <v>144</v>
      </c>
      <c r="BO345" s="268" t="s">
        <v>508</v>
      </c>
    </row>
    <row r="346" spans="1:67" s="10" customFormat="1" x14ac:dyDescent="0.2">
      <c r="A346" s="240"/>
      <c r="B346" s="163"/>
      <c r="C346" s="197"/>
      <c r="D346" s="165" t="s">
        <v>146</v>
      </c>
      <c r="E346" s="166" t="s">
        <v>1</v>
      </c>
      <c r="F346" s="166" t="s">
        <v>227</v>
      </c>
      <c r="G346" s="164"/>
      <c r="H346" s="166" t="s">
        <v>1</v>
      </c>
      <c r="I346" s="167"/>
      <c r="J346" s="164"/>
      <c r="K346" s="164"/>
      <c r="L346" s="168"/>
      <c r="M346" s="169"/>
      <c r="N346" s="170"/>
      <c r="O346" s="170"/>
      <c r="P346" s="170"/>
      <c r="Q346" s="170"/>
      <c r="R346" s="170"/>
      <c r="S346" s="283"/>
      <c r="T346" s="170"/>
      <c r="U346" s="287"/>
      <c r="V346" s="171"/>
      <c r="AV346" s="172" t="s">
        <v>146</v>
      </c>
      <c r="AW346" s="172" t="s">
        <v>79</v>
      </c>
      <c r="AX346" s="10" t="s">
        <v>73</v>
      </c>
      <c r="AY346" s="10" t="s">
        <v>28</v>
      </c>
      <c r="AZ346" s="10" t="s">
        <v>66</v>
      </c>
      <c r="BA346" s="172" t="s">
        <v>137</v>
      </c>
    </row>
    <row r="347" spans="1:67" s="11" customFormat="1" x14ac:dyDescent="0.2">
      <c r="A347" s="241"/>
      <c r="B347" s="173"/>
      <c r="C347" s="198"/>
      <c r="D347" s="165" t="s">
        <v>146</v>
      </c>
      <c r="E347" s="175" t="s">
        <v>1</v>
      </c>
      <c r="F347" s="175" t="s">
        <v>509</v>
      </c>
      <c r="G347" s="174"/>
      <c r="H347" s="176">
        <v>227.952</v>
      </c>
      <c r="I347" s="177"/>
      <c r="J347" s="174"/>
      <c r="K347" s="174"/>
      <c r="L347" s="178"/>
      <c r="M347" s="179"/>
      <c r="N347" s="180"/>
      <c r="O347" s="180"/>
      <c r="P347" s="180"/>
      <c r="Q347" s="180"/>
      <c r="R347" s="180"/>
      <c r="S347" s="283"/>
      <c r="T347" s="180"/>
      <c r="U347" s="287"/>
      <c r="V347" s="181"/>
      <c r="AV347" s="182" t="s">
        <v>146</v>
      </c>
      <c r="AW347" s="182" t="s">
        <v>79</v>
      </c>
      <c r="AX347" s="11" t="s">
        <v>79</v>
      </c>
      <c r="AY347" s="11" t="s">
        <v>28</v>
      </c>
      <c r="AZ347" s="11" t="s">
        <v>66</v>
      </c>
      <c r="BA347" s="182" t="s">
        <v>137</v>
      </c>
    </row>
    <row r="348" spans="1:67" s="266" customFormat="1" ht="20.25" customHeight="1" x14ac:dyDescent="0.2">
      <c r="A348" s="200"/>
      <c r="B348" s="28"/>
      <c r="C348" s="196" t="s">
        <v>510</v>
      </c>
      <c r="D348" s="154" t="s">
        <v>139</v>
      </c>
      <c r="E348" s="318" t="s">
        <v>511</v>
      </c>
      <c r="F348" s="319" t="s">
        <v>512</v>
      </c>
      <c r="G348" s="154" t="s">
        <v>242</v>
      </c>
      <c r="H348" s="155">
        <v>42.323</v>
      </c>
      <c r="I348" s="156">
        <v>454</v>
      </c>
      <c r="J348" s="157">
        <f>ROUND(I348*H348,2)</f>
        <v>19214.64</v>
      </c>
      <c r="K348" s="319" t="s">
        <v>143</v>
      </c>
      <c r="L348" s="32"/>
      <c r="M348" s="158" t="s">
        <v>1</v>
      </c>
      <c r="N348" s="159" t="s">
        <v>38</v>
      </c>
      <c r="O348" s="53"/>
      <c r="P348" s="160">
        <f>O348*H348</f>
        <v>0</v>
      </c>
      <c r="Q348" s="160">
        <v>9.3799999999999994E-3</v>
      </c>
      <c r="R348" s="160">
        <f>Q348*H348</f>
        <v>0.39698973999999998</v>
      </c>
      <c r="S348" s="283"/>
      <c r="T348" s="160">
        <v>0</v>
      </c>
      <c r="U348" s="287"/>
      <c r="V348" s="161">
        <f>T348*H348</f>
        <v>0</v>
      </c>
      <c r="AT348" s="268" t="s">
        <v>144</v>
      </c>
      <c r="AV348" s="268" t="s">
        <v>139</v>
      </c>
      <c r="AW348" s="268" t="s">
        <v>79</v>
      </c>
      <c r="BA348" s="268" t="s">
        <v>137</v>
      </c>
      <c r="BG348" s="162">
        <f>IF(N348="základní",J348,0)</f>
        <v>0</v>
      </c>
      <c r="BH348" s="162">
        <f>IF(N348="snížená",J348,0)</f>
        <v>19214.64</v>
      </c>
      <c r="BI348" s="162">
        <f>IF(N348="zákl. přenesená",J348,0)</f>
        <v>0</v>
      </c>
      <c r="BJ348" s="162">
        <f>IF(N348="sníž. přenesená",J348,0)</f>
        <v>0</v>
      </c>
      <c r="BK348" s="162">
        <f>IF(N348="nulová",J348,0)</f>
        <v>0</v>
      </c>
      <c r="BL348" s="268" t="s">
        <v>79</v>
      </c>
      <c r="BM348" s="162">
        <f>ROUND(I348*H348,2)</f>
        <v>19214.64</v>
      </c>
      <c r="BN348" s="268" t="s">
        <v>144</v>
      </c>
      <c r="BO348" s="268" t="s">
        <v>513</v>
      </c>
    </row>
    <row r="349" spans="1:67" s="10" customFormat="1" x14ac:dyDescent="0.2">
      <c r="A349" s="240"/>
      <c r="B349" s="163"/>
      <c r="C349" s="197"/>
      <c r="D349" s="165" t="s">
        <v>146</v>
      </c>
      <c r="E349" s="166" t="s">
        <v>1</v>
      </c>
      <c r="F349" s="166" t="s">
        <v>227</v>
      </c>
      <c r="G349" s="164"/>
      <c r="H349" s="166" t="s">
        <v>1</v>
      </c>
      <c r="I349" s="167"/>
      <c r="J349" s="164"/>
      <c r="K349" s="164"/>
      <c r="L349" s="168"/>
      <c r="M349" s="169"/>
      <c r="N349" s="170"/>
      <c r="O349" s="170"/>
      <c r="P349" s="170"/>
      <c r="Q349" s="170"/>
      <c r="R349" s="170"/>
      <c r="S349" s="283"/>
      <c r="T349" s="170"/>
      <c r="U349" s="287"/>
      <c r="V349" s="171"/>
      <c r="AV349" s="172" t="s">
        <v>146</v>
      </c>
      <c r="AW349" s="172" t="s">
        <v>79</v>
      </c>
      <c r="AX349" s="10" t="s">
        <v>73</v>
      </c>
      <c r="AY349" s="10" t="s">
        <v>28</v>
      </c>
      <c r="AZ349" s="10" t="s">
        <v>66</v>
      </c>
      <c r="BA349" s="172" t="s">
        <v>137</v>
      </c>
    </row>
    <row r="350" spans="1:67" s="11" customFormat="1" x14ac:dyDescent="0.2">
      <c r="A350" s="241"/>
      <c r="B350" s="173"/>
      <c r="C350" s="198"/>
      <c r="D350" s="165" t="s">
        <v>146</v>
      </c>
      <c r="E350" s="175" t="s">
        <v>1</v>
      </c>
      <c r="F350" s="175" t="s">
        <v>514</v>
      </c>
      <c r="G350" s="174"/>
      <c r="H350" s="176">
        <v>42.323</v>
      </c>
      <c r="I350" s="177"/>
      <c r="J350" s="174"/>
      <c r="K350" s="174"/>
      <c r="L350" s="178"/>
      <c r="M350" s="179"/>
      <c r="N350" s="180"/>
      <c r="O350" s="180"/>
      <c r="P350" s="180"/>
      <c r="Q350" s="180"/>
      <c r="R350" s="180"/>
      <c r="S350" s="283"/>
      <c r="T350" s="180"/>
      <c r="U350" s="287"/>
      <c r="V350" s="181"/>
      <c r="AV350" s="182" t="s">
        <v>146</v>
      </c>
      <c r="AW350" s="182" t="s">
        <v>79</v>
      </c>
      <c r="AX350" s="11" t="s">
        <v>79</v>
      </c>
      <c r="AY350" s="11" t="s">
        <v>28</v>
      </c>
      <c r="AZ350" s="11" t="s">
        <v>66</v>
      </c>
      <c r="BA350" s="182" t="s">
        <v>137</v>
      </c>
    </row>
    <row r="351" spans="1:67" s="266" customFormat="1" ht="16.5" customHeight="1" x14ac:dyDescent="0.2">
      <c r="A351" s="200"/>
      <c r="B351" s="28"/>
      <c r="C351" s="221" t="s">
        <v>2465</v>
      </c>
      <c r="D351" s="222" t="s">
        <v>139</v>
      </c>
      <c r="E351" s="325" t="s">
        <v>511</v>
      </c>
      <c r="F351" s="326" t="s">
        <v>2466</v>
      </c>
      <c r="G351" s="222" t="s">
        <v>242</v>
      </c>
      <c r="H351" s="223">
        <v>-42.323</v>
      </c>
      <c r="I351" s="224">
        <v>454</v>
      </c>
      <c r="J351" s="225">
        <f>ROUND(I351*H351,2)</f>
        <v>-19214.64</v>
      </c>
      <c r="K351" s="326" t="s">
        <v>143</v>
      </c>
      <c r="L351" s="32"/>
      <c r="M351" s="158" t="s">
        <v>1</v>
      </c>
      <c r="N351" s="159" t="s">
        <v>38</v>
      </c>
      <c r="O351" s="53"/>
      <c r="P351" s="160">
        <f>O351*H351</f>
        <v>0</v>
      </c>
      <c r="Q351" s="160">
        <v>9.3799999999999994E-3</v>
      </c>
      <c r="R351" s="160"/>
      <c r="S351" s="292">
        <f>Q351*H351</f>
        <v>-0.39698973999999998</v>
      </c>
      <c r="T351" s="160">
        <v>0</v>
      </c>
      <c r="U351" s="287"/>
      <c r="V351" s="161">
        <f>T351*H351</f>
        <v>0</v>
      </c>
      <c r="AT351" s="268" t="s">
        <v>144</v>
      </c>
      <c r="AV351" s="268" t="s">
        <v>139</v>
      </c>
      <c r="AW351" s="268" t="s">
        <v>79</v>
      </c>
      <c r="BA351" s="268" t="s">
        <v>137</v>
      </c>
      <c r="BG351" s="162">
        <f>IF(N351="základní",J351,0)</f>
        <v>0</v>
      </c>
      <c r="BH351" s="162">
        <f>IF(N351="snížená",J351,0)</f>
        <v>-19214.64</v>
      </c>
      <c r="BI351" s="162">
        <f>IF(N351="zákl. přenesená",J351,0)</f>
        <v>0</v>
      </c>
      <c r="BJ351" s="162">
        <f>IF(N351="sníž. přenesená",J351,0)</f>
        <v>0</v>
      </c>
      <c r="BK351" s="162">
        <f>IF(N351="nulová",J351,0)</f>
        <v>0</v>
      </c>
      <c r="BL351" s="268" t="s">
        <v>79</v>
      </c>
      <c r="BM351" s="162">
        <f>ROUND(I351*H351,2)</f>
        <v>-19214.64</v>
      </c>
      <c r="BN351" s="268" t="s">
        <v>144</v>
      </c>
      <c r="BO351" s="268" t="s">
        <v>513</v>
      </c>
    </row>
    <row r="352" spans="1:67" s="10" customFormat="1" x14ac:dyDescent="0.2">
      <c r="A352" s="240"/>
      <c r="B352" s="163"/>
      <c r="C352" s="197"/>
      <c r="D352" s="165" t="s">
        <v>146</v>
      </c>
      <c r="E352" s="166" t="s">
        <v>1</v>
      </c>
      <c r="F352" s="166" t="s">
        <v>227</v>
      </c>
      <c r="G352" s="164"/>
      <c r="H352" s="166" t="s">
        <v>1</v>
      </c>
      <c r="I352" s="167"/>
      <c r="J352" s="164"/>
      <c r="K352" s="164"/>
      <c r="L352" s="168"/>
      <c r="M352" s="169"/>
      <c r="N352" s="170"/>
      <c r="O352" s="170"/>
      <c r="P352" s="170"/>
      <c r="Q352" s="170"/>
      <c r="R352" s="170"/>
      <c r="S352" s="283"/>
      <c r="T352" s="170"/>
      <c r="U352" s="287"/>
      <c r="V352" s="171"/>
      <c r="AV352" s="172" t="s">
        <v>146</v>
      </c>
      <c r="AW352" s="172" t="s">
        <v>79</v>
      </c>
      <c r="AX352" s="10" t="s">
        <v>73</v>
      </c>
      <c r="AY352" s="10" t="s">
        <v>28</v>
      </c>
      <c r="AZ352" s="10" t="s">
        <v>66</v>
      </c>
      <c r="BA352" s="172" t="s">
        <v>137</v>
      </c>
    </row>
    <row r="353" spans="1:67" s="11" customFormat="1" x14ac:dyDescent="0.2">
      <c r="A353" s="241"/>
      <c r="B353" s="173"/>
      <c r="C353" s="198"/>
      <c r="D353" s="165" t="s">
        <v>146</v>
      </c>
      <c r="E353" s="175" t="s">
        <v>1</v>
      </c>
      <c r="F353" s="175" t="s">
        <v>2467</v>
      </c>
      <c r="G353" s="174"/>
      <c r="H353" s="176">
        <v>-42.323</v>
      </c>
      <c r="I353" s="177"/>
      <c r="J353" s="174"/>
      <c r="K353" s="174"/>
      <c r="L353" s="178"/>
      <c r="M353" s="179"/>
      <c r="N353" s="180"/>
      <c r="O353" s="180"/>
      <c r="P353" s="180"/>
      <c r="Q353" s="180"/>
      <c r="R353" s="180"/>
      <c r="S353" s="283"/>
      <c r="T353" s="180"/>
      <c r="U353" s="287"/>
      <c r="V353" s="181"/>
      <c r="AV353" s="182" t="s">
        <v>146</v>
      </c>
      <c r="AW353" s="182" t="s">
        <v>79</v>
      </c>
      <c r="AX353" s="11" t="s">
        <v>79</v>
      </c>
      <c r="AY353" s="11" t="s">
        <v>28</v>
      </c>
      <c r="AZ353" s="11" t="s">
        <v>66</v>
      </c>
      <c r="BA353" s="182" t="s">
        <v>137</v>
      </c>
    </row>
    <row r="354" spans="1:67" s="266" customFormat="1" ht="16.5" customHeight="1" x14ac:dyDescent="0.2">
      <c r="A354" s="200"/>
      <c r="B354" s="28"/>
      <c r="C354" s="214" t="s">
        <v>515</v>
      </c>
      <c r="D354" s="183" t="s">
        <v>217</v>
      </c>
      <c r="E354" s="320" t="s">
        <v>516</v>
      </c>
      <c r="F354" s="321" t="s">
        <v>517</v>
      </c>
      <c r="G354" s="183" t="s">
        <v>242</v>
      </c>
      <c r="H354" s="184">
        <v>48.670999999999999</v>
      </c>
      <c r="I354" s="185">
        <v>385</v>
      </c>
      <c r="J354" s="186">
        <f>ROUND(I354*H354,2)</f>
        <v>18738.34</v>
      </c>
      <c r="K354" s="321" t="s">
        <v>143</v>
      </c>
      <c r="L354" s="187"/>
      <c r="M354" s="188" t="s">
        <v>1</v>
      </c>
      <c r="N354" s="189" t="s">
        <v>38</v>
      </c>
      <c r="O354" s="53"/>
      <c r="P354" s="160">
        <f>O354*H354</f>
        <v>0</v>
      </c>
      <c r="Q354" s="160">
        <v>1.4999999999999999E-2</v>
      </c>
      <c r="R354" s="160">
        <f>Q354*H354</f>
        <v>0.73006499999999996</v>
      </c>
      <c r="S354" s="283"/>
      <c r="T354" s="160">
        <v>0</v>
      </c>
      <c r="U354" s="287"/>
      <c r="V354" s="161">
        <f>T354*H354</f>
        <v>0</v>
      </c>
      <c r="AT354" s="268" t="s">
        <v>176</v>
      </c>
      <c r="AV354" s="268" t="s">
        <v>217</v>
      </c>
      <c r="AW354" s="268" t="s">
        <v>79</v>
      </c>
      <c r="BA354" s="268" t="s">
        <v>137</v>
      </c>
      <c r="BG354" s="162">
        <f>IF(N354="základní",J354,0)</f>
        <v>0</v>
      </c>
      <c r="BH354" s="162">
        <f>IF(N354="snížená",J354,0)</f>
        <v>18738.34</v>
      </c>
      <c r="BI354" s="162">
        <f>IF(N354="zákl. přenesená",J354,0)</f>
        <v>0</v>
      </c>
      <c r="BJ354" s="162">
        <f>IF(N354="sníž. přenesená",J354,0)</f>
        <v>0</v>
      </c>
      <c r="BK354" s="162">
        <f>IF(N354="nulová",J354,0)</f>
        <v>0</v>
      </c>
      <c r="BL354" s="268" t="s">
        <v>79</v>
      </c>
      <c r="BM354" s="162">
        <f>ROUND(I354*H354,2)</f>
        <v>18738.34</v>
      </c>
      <c r="BN354" s="268" t="s">
        <v>144</v>
      </c>
      <c r="BO354" s="268" t="s">
        <v>518</v>
      </c>
    </row>
    <row r="355" spans="1:67" s="11" customFormat="1" x14ac:dyDescent="0.2">
      <c r="A355" s="241"/>
      <c r="B355" s="173"/>
      <c r="C355" s="198"/>
      <c r="D355" s="165" t="s">
        <v>146</v>
      </c>
      <c r="E355" s="175" t="s">
        <v>1</v>
      </c>
      <c r="F355" s="175" t="s">
        <v>519</v>
      </c>
      <c r="G355" s="174"/>
      <c r="H355" s="176">
        <v>48.670999999999999</v>
      </c>
      <c r="I355" s="177"/>
      <c r="J355" s="174"/>
      <c r="K355" s="174"/>
      <c r="L355" s="178"/>
      <c r="M355" s="179"/>
      <c r="N355" s="180"/>
      <c r="O355" s="180"/>
      <c r="P355" s="180"/>
      <c r="Q355" s="180"/>
      <c r="R355" s="180"/>
      <c r="S355" s="283"/>
      <c r="T355" s="180"/>
      <c r="U355" s="287"/>
      <c r="V355" s="181"/>
      <c r="AV355" s="182" t="s">
        <v>146</v>
      </c>
      <c r="AW355" s="182" t="s">
        <v>79</v>
      </c>
      <c r="AX355" s="11" t="s">
        <v>79</v>
      </c>
      <c r="AY355" s="11" t="s">
        <v>28</v>
      </c>
      <c r="AZ355" s="11" t="s">
        <v>66</v>
      </c>
      <c r="BA355" s="182" t="s">
        <v>137</v>
      </c>
    </row>
    <row r="356" spans="1:67" s="266" customFormat="1" ht="16.5" customHeight="1" x14ac:dyDescent="0.2">
      <c r="A356" s="200"/>
      <c r="B356" s="28"/>
      <c r="C356" s="227" t="s">
        <v>2468</v>
      </c>
      <c r="D356" s="228" t="s">
        <v>217</v>
      </c>
      <c r="E356" s="329" t="s">
        <v>516</v>
      </c>
      <c r="F356" s="330" t="s">
        <v>2470</v>
      </c>
      <c r="G356" s="228" t="s">
        <v>242</v>
      </c>
      <c r="H356" s="229">
        <v>-48.670999999999999</v>
      </c>
      <c r="I356" s="230">
        <v>385</v>
      </c>
      <c r="J356" s="231">
        <f>ROUND(I356*H356,2)</f>
        <v>-18738.34</v>
      </c>
      <c r="K356" s="330" t="s">
        <v>143</v>
      </c>
      <c r="L356" s="187"/>
      <c r="M356" s="188" t="s">
        <v>1</v>
      </c>
      <c r="N356" s="189" t="s">
        <v>38</v>
      </c>
      <c r="O356" s="53"/>
      <c r="P356" s="160">
        <f>O356*H356</f>
        <v>0</v>
      </c>
      <c r="Q356" s="160">
        <v>1.4999999999999999E-2</v>
      </c>
      <c r="R356" s="160"/>
      <c r="S356" s="292">
        <f>Q356*H356</f>
        <v>-0.73006499999999996</v>
      </c>
      <c r="T356" s="160">
        <v>0</v>
      </c>
      <c r="U356" s="287"/>
      <c r="V356" s="161">
        <f>T356*H356</f>
        <v>0</v>
      </c>
      <c r="AT356" s="268" t="s">
        <v>176</v>
      </c>
      <c r="AV356" s="268" t="s">
        <v>217</v>
      </c>
      <c r="AW356" s="268" t="s">
        <v>79</v>
      </c>
      <c r="BA356" s="268" t="s">
        <v>137</v>
      </c>
      <c r="BG356" s="162">
        <f>IF(N356="základní",J356,0)</f>
        <v>0</v>
      </c>
      <c r="BH356" s="162">
        <f>IF(N356="snížená",J356,0)</f>
        <v>-18738.34</v>
      </c>
      <c r="BI356" s="162">
        <f>IF(N356="zákl. přenesená",J356,0)</f>
        <v>0</v>
      </c>
      <c r="BJ356" s="162">
        <f>IF(N356="sníž. přenesená",J356,0)</f>
        <v>0</v>
      </c>
      <c r="BK356" s="162">
        <f>IF(N356="nulová",J356,0)</f>
        <v>0</v>
      </c>
      <c r="BL356" s="268" t="s">
        <v>79</v>
      </c>
      <c r="BM356" s="162">
        <f>ROUND(I356*H356,2)</f>
        <v>-18738.34</v>
      </c>
      <c r="BN356" s="268" t="s">
        <v>144</v>
      </c>
      <c r="BO356" s="268" t="s">
        <v>518</v>
      </c>
    </row>
    <row r="357" spans="1:67" s="11" customFormat="1" x14ac:dyDescent="0.2">
      <c r="A357" s="241"/>
      <c r="B357" s="173"/>
      <c r="C357" s="198"/>
      <c r="D357" s="165" t="s">
        <v>146</v>
      </c>
      <c r="E357" s="175" t="s">
        <v>1</v>
      </c>
      <c r="F357" s="175" t="s">
        <v>2469</v>
      </c>
      <c r="G357" s="174"/>
      <c r="H357" s="176">
        <v>-48.670999999999999</v>
      </c>
      <c r="I357" s="177"/>
      <c r="J357" s="174"/>
      <c r="K357" s="174"/>
      <c r="L357" s="178"/>
      <c r="M357" s="179"/>
      <c r="N357" s="180"/>
      <c r="O357" s="180"/>
      <c r="P357" s="180"/>
      <c r="Q357" s="180"/>
      <c r="R357" s="180"/>
      <c r="S357" s="283"/>
      <c r="T357" s="180"/>
      <c r="U357" s="287"/>
      <c r="V357" s="181"/>
      <c r="AV357" s="182" t="s">
        <v>146</v>
      </c>
      <c r="AW357" s="182" t="s">
        <v>79</v>
      </c>
      <c r="AX357" s="11" t="s">
        <v>79</v>
      </c>
      <c r="AY357" s="11" t="s">
        <v>28</v>
      </c>
      <c r="AZ357" s="11" t="s">
        <v>66</v>
      </c>
      <c r="BA357" s="182" t="s">
        <v>137</v>
      </c>
    </row>
    <row r="358" spans="1:67" s="266" customFormat="1" ht="16.5" customHeight="1" x14ac:dyDescent="0.2">
      <c r="A358" s="200"/>
      <c r="B358" s="28"/>
      <c r="C358" s="196" t="s">
        <v>520</v>
      </c>
      <c r="D358" s="154" t="s">
        <v>139</v>
      </c>
      <c r="E358" s="318" t="s">
        <v>521</v>
      </c>
      <c r="F358" s="319" t="s">
        <v>522</v>
      </c>
      <c r="G358" s="154" t="s">
        <v>242</v>
      </c>
      <c r="H358" s="155">
        <v>10.093999999999999</v>
      </c>
      <c r="I358" s="156">
        <v>454</v>
      </c>
      <c r="J358" s="157">
        <f>ROUND(I358*H358,2)</f>
        <v>4582.68</v>
      </c>
      <c r="K358" s="319" t="s">
        <v>143</v>
      </c>
      <c r="L358" s="32"/>
      <c r="M358" s="158" t="s">
        <v>1</v>
      </c>
      <c r="N358" s="159" t="s">
        <v>38</v>
      </c>
      <c r="O358" s="53"/>
      <c r="P358" s="160">
        <f>O358*H358</f>
        <v>0</v>
      </c>
      <c r="Q358" s="160">
        <v>9.4999999999999998E-3</v>
      </c>
      <c r="R358" s="160">
        <f>Q358*H358</f>
        <v>9.5892999999999992E-2</v>
      </c>
      <c r="S358" s="283"/>
      <c r="T358" s="160">
        <v>0</v>
      </c>
      <c r="U358" s="287"/>
      <c r="V358" s="161">
        <f>T358*H358</f>
        <v>0</v>
      </c>
      <c r="AT358" s="268" t="s">
        <v>144</v>
      </c>
      <c r="AV358" s="268" t="s">
        <v>139</v>
      </c>
      <c r="AW358" s="268" t="s">
        <v>79</v>
      </c>
      <c r="BA358" s="268" t="s">
        <v>137</v>
      </c>
      <c r="BG358" s="162">
        <f>IF(N358="základní",J358,0)</f>
        <v>0</v>
      </c>
      <c r="BH358" s="162">
        <f>IF(N358="snížená",J358,0)</f>
        <v>4582.68</v>
      </c>
      <c r="BI358" s="162">
        <f>IF(N358="zákl. přenesená",J358,0)</f>
        <v>0</v>
      </c>
      <c r="BJ358" s="162">
        <f>IF(N358="sníž. přenesená",J358,0)</f>
        <v>0</v>
      </c>
      <c r="BK358" s="162">
        <f>IF(N358="nulová",J358,0)</f>
        <v>0</v>
      </c>
      <c r="BL358" s="268" t="s">
        <v>79</v>
      </c>
      <c r="BM358" s="162">
        <f>ROUND(I358*H358,2)</f>
        <v>4582.68</v>
      </c>
      <c r="BN358" s="268" t="s">
        <v>144</v>
      </c>
      <c r="BO358" s="268" t="s">
        <v>523</v>
      </c>
    </row>
    <row r="359" spans="1:67" s="10" customFormat="1" x14ac:dyDescent="0.2">
      <c r="A359" s="240"/>
      <c r="B359" s="163"/>
      <c r="C359" s="197"/>
      <c r="D359" s="165" t="s">
        <v>146</v>
      </c>
      <c r="E359" s="166" t="s">
        <v>1</v>
      </c>
      <c r="F359" s="166" t="s">
        <v>227</v>
      </c>
      <c r="G359" s="164"/>
      <c r="H359" s="166" t="s">
        <v>1</v>
      </c>
      <c r="I359" s="167"/>
      <c r="J359" s="164"/>
      <c r="K359" s="164"/>
      <c r="L359" s="168"/>
      <c r="M359" s="169"/>
      <c r="N359" s="170"/>
      <c r="O359" s="170"/>
      <c r="P359" s="170"/>
      <c r="Q359" s="170"/>
      <c r="R359" s="170"/>
      <c r="S359" s="283"/>
      <c r="T359" s="170"/>
      <c r="U359" s="287"/>
      <c r="V359" s="171"/>
      <c r="AV359" s="172" t="s">
        <v>146</v>
      </c>
      <c r="AW359" s="172" t="s">
        <v>79</v>
      </c>
      <c r="AX359" s="10" t="s">
        <v>73</v>
      </c>
      <c r="AY359" s="10" t="s">
        <v>28</v>
      </c>
      <c r="AZ359" s="10" t="s">
        <v>66</v>
      </c>
      <c r="BA359" s="172" t="s">
        <v>137</v>
      </c>
    </row>
    <row r="360" spans="1:67" s="11" customFormat="1" x14ac:dyDescent="0.2">
      <c r="A360" s="241"/>
      <c r="B360" s="173"/>
      <c r="C360" s="198"/>
      <c r="D360" s="165" t="s">
        <v>146</v>
      </c>
      <c r="E360" s="175" t="s">
        <v>1</v>
      </c>
      <c r="F360" s="175" t="s">
        <v>524</v>
      </c>
      <c r="G360" s="174"/>
      <c r="H360" s="176">
        <v>10.093999999999999</v>
      </c>
      <c r="I360" s="177"/>
      <c r="J360" s="174"/>
      <c r="K360" s="174"/>
      <c r="L360" s="178"/>
      <c r="M360" s="179"/>
      <c r="N360" s="180"/>
      <c r="O360" s="180"/>
      <c r="P360" s="180"/>
      <c r="Q360" s="180"/>
      <c r="R360" s="180"/>
      <c r="S360" s="283"/>
      <c r="T360" s="180"/>
      <c r="U360" s="287"/>
      <c r="V360" s="181"/>
      <c r="AV360" s="182" t="s">
        <v>146</v>
      </c>
      <c r="AW360" s="182" t="s">
        <v>79</v>
      </c>
      <c r="AX360" s="11" t="s">
        <v>79</v>
      </c>
      <c r="AY360" s="11" t="s">
        <v>28</v>
      </c>
      <c r="AZ360" s="11" t="s">
        <v>66</v>
      </c>
      <c r="BA360" s="182" t="s">
        <v>137</v>
      </c>
    </row>
    <row r="361" spans="1:67" s="266" customFormat="1" ht="16.5" customHeight="1" x14ac:dyDescent="0.2">
      <c r="A361" s="200"/>
      <c r="B361" s="28"/>
      <c r="C361" s="214" t="s">
        <v>525</v>
      </c>
      <c r="D361" s="183" t="s">
        <v>217</v>
      </c>
      <c r="E361" s="320" t="s">
        <v>526</v>
      </c>
      <c r="F361" s="321" t="s">
        <v>527</v>
      </c>
      <c r="G361" s="183" t="s">
        <v>242</v>
      </c>
      <c r="H361" s="184">
        <v>11.608000000000001</v>
      </c>
      <c r="I361" s="185">
        <v>635</v>
      </c>
      <c r="J361" s="186">
        <f>ROUND(I361*H361,2)</f>
        <v>7371.08</v>
      </c>
      <c r="K361" s="321" t="s">
        <v>143</v>
      </c>
      <c r="L361" s="187"/>
      <c r="M361" s="188" t="s">
        <v>1</v>
      </c>
      <c r="N361" s="189" t="s">
        <v>38</v>
      </c>
      <c r="O361" s="53"/>
      <c r="P361" s="160">
        <f>O361*H361</f>
        <v>0</v>
      </c>
      <c r="Q361" s="160">
        <v>2.1000000000000001E-2</v>
      </c>
      <c r="R361" s="160">
        <f>Q361*H361</f>
        <v>0.24376800000000004</v>
      </c>
      <c r="S361" s="283"/>
      <c r="T361" s="160">
        <v>0</v>
      </c>
      <c r="U361" s="287"/>
      <c r="V361" s="161">
        <f>T361*H361</f>
        <v>0</v>
      </c>
      <c r="AT361" s="268" t="s">
        <v>176</v>
      </c>
      <c r="AV361" s="268" t="s">
        <v>217</v>
      </c>
      <c r="AW361" s="268" t="s">
        <v>79</v>
      </c>
      <c r="BA361" s="268" t="s">
        <v>137</v>
      </c>
      <c r="BG361" s="162">
        <f>IF(N361="základní",J361,0)</f>
        <v>0</v>
      </c>
      <c r="BH361" s="162">
        <f>IF(N361="snížená",J361,0)</f>
        <v>7371.08</v>
      </c>
      <c r="BI361" s="162">
        <f>IF(N361="zákl. přenesená",J361,0)</f>
        <v>0</v>
      </c>
      <c r="BJ361" s="162">
        <f>IF(N361="sníž. přenesená",J361,0)</f>
        <v>0</v>
      </c>
      <c r="BK361" s="162">
        <f>IF(N361="nulová",J361,0)</f>
        <v>0</v>
      </c>
      <c r="BL361" s="268" t="s">
        <v>79</v>
      </c>
      <c r="BM361" s="162">
        <f>ROUND(I361*H361,2)</f>
        <v>7371.08</v>
      </c>
      <c r="BN361" s="268" t="s">
        <v>144</v>
      </c>
      <c r="BO361" s="268" t="s">
        <v>528</v>
      </c>
    </row>
    <row r="362" spans="1:67" s="11" customFormat="1" x14ac:dyDescent="0.2">
      <c r="A362" s="241"/>
      <c r="B362" s="173"/>
      <c r="C362" s="198"/>
      <c r="D362" s="165" t="s">
        <v>146</v>
      </c>
      <c r="E362" s="175" t="s">
        <v>1</v>
      </c>
      <c r="F362" s="175" t="s">
        <v>529</v>
      </c>
      <c r="G362" s="174"/>
      <c r="H362" s="176">
        <v>11.608000000000001</v>
      </c>
      <c r="I362" s="177"/>
      <c r="J362" s="174"/>
      <c r="K362" s="174"/>
      <c r="L362" s="178"/>
      <c r="M362" s="179"/>
      <c r="N362" s="180"/>
      <c r="O362" s="180"/>
      <c r="P362" s="180"/>
      <c r="Q362" s="180"/>
      <c r="R362" s="180"/>
      <c r="S362" s="283"/>
      <c r="T362" s="180"/>
      <c r="U362" s="287"/>
      <c r="V362" s="181"/>
      <c r="AV362" s="182" t="s">
        <v>146</v>
      </c>
      <c r="AW362" s="182" t="s">
        <v>79</v>
      </c>
      <c r="AX362" s="11" t="s">
        <v>79</v>
      </c>
      <c r="AY362" s="11" t="s">
        <v>28</v>
      </c>
      <c r="AZ362" s="11" t="s">
        <v>66</v>
      </c>
      <c r="BA362" s="182" t="s">
        <v>137</v>
      </c>
    </row>
    <row r="363" spans="1:67" s="266" customFormat="1" ht="16.5" customHeight="1" x14ac:dyDescent="0.2">
      <c r="A363" s="200"/>
      <c r="B363" s="28"/>
      <c r="C363" s="196" t="s">
        <v>530</v>
      </c>
      <c r="D363" s="154" t="s">
        <v>139</v>
      </c>
      <c r="E363" s="318" t="s">
        <v>531</v>
      </c>
      <c r="F363" s="319" t="s">
        <v>532</v>
      </c>
      <c r="G363" s="154" t="s">
        <v>242</v>
      </c>
      <c r="H363" s="155">
        <v>65.424000000000007</v>
      </c>
      <c r="I363" s="156">
        <v>35</v>
      </c>
      <c r="J363" s="157">
        <f>ROUND(I363*H363,2)</f>
        <v>2289.84</v>
      </c>
      <c r="K363" s="319" t="s">
        <v>143</v>
      </c>
      <c r="L363" s="32"/>
      <c r="M363" s="158" t="s">
        <v>1</v>
      </c>
      <c r="N363" s="159" t="s">
        <v>38</v>
      </c>
      <c r="O363" s="53"/>
      <c r="P363" s="160">
        <f>O363*H363</f>
        <v>0</v>
      </c>
      <c r="Q363" s="160">
        <v>0</v>
      </c>
      <c r="R363" s="160">
        <f>Q363*H363</f>
        <v>0</v>
      </c>
      <c r="S363" s="283"/>
      <c r="T363" s="160">
        <v>0</v>
      </c>
      <c r="U363" s="287"/>
      <c r="V363" s="161">
        <f>T363*H363</f>
        <v>0</v>
      </c>
      <c r="AT363" s="268" t="s">
        <v>144</v>
      </c>
      <c r="AV363" s="268" t="s">
        <v>139</v>
      </c>
      <c r="AW363" s="268" t="s">
        <v>79</v>
      </c>
      <c r="BA363" s="268" t="s">
        <v>137</v>
      </c>
      <c r="BG363" s="162">
        <f>IF(N363="základní",J363,0)</f>
        <v>0</v>
      </c>
      <c r="BH363" s="162">
        <f>IF(N363="snížená",J363,0)</f>
        <v>2289.84</v>
      </c>
      <c r="BI363" s="162">
        <f>IF(N363="zákl. přenesená",J363,0)</f>
        <v>0</v>
      </c>
      <c r="BJ363" s="162">
        <f>IF(N363="sníž. přenesená",J363,0)</f>
        <v>0</v>
      </c>
      <c r="BK363" s="162">
        <f>IF(N363="nulová",J363,0)</f>
        <v>0</v>
      </c>
      <c r="BL363" s="268" t="s">
        <v>79</v>
      </c>
      <c r="BM363" s="162">
        <f>ROUND(I363*H363,2)</f>
        <v>2289.84</v>
      </c>
      <c r="BN363" s="268" t="s">
        <v>144</v>
      </c>
      <c r="BO363" s="268" t="s">
        <v>533</v>
      </c>
    </row>
    <row r="364" spans="1:67" s="10" customFormat="1" x14ac:dyDescent="0.2">
      <c r="A364" s="240"/>
      <c r="B364" s="163"/>
      <c r="C364" s="197"/>
      <c r="D364" s="165" t="s">
        <v>146</v>
      </c>
      <c r="E364" s="166" t="s">
        <v>1</v>
      </c>
      <c r="F364" s="166" t="s">
        <v>227</v>
      </c>
      <c r="G364" s="164"/>
      <c r="H364" s="166" t="s">
        <v>1</v>
      </c>
      <c r="I364" s="167"/>
      <c r="J364" s="164"/>
      <c r="K364" s="164"/>
      <c r="L364" s="168"/>
      <c r="M364" s="169"/>
      <c r="N364" s="170"/>
      <c r="O364" s="170"/>
      <c r="P364" s="170"/>
      <c r="Q364" s="170"/>
      <c r="R364" s="170"/>
      <c r="S364" s="283"/>
      <c r="T364" s="170"/>
      <c r="U364" s="287"/>
      <c r="V364" s="171"/>
      <c r="AV364" s="172" t="s">
        <v>146</v>
      </c>
      <c r="AW364" s="172" t="s">
        <v>79</v>
      </c>
      <c r="AX364" s="10" t="s">
        <v>73</v>
      </c>
      <c r="AY364" s="10" t="s">
        <v>28</v>
      </c>
      <c r="AZ364" s="10" t="s">
        <v>66</v>
      </c>
      <c r="BA364" s="172" t="s">
        <v>137</v>
      </c>
    </row>
    <row r="365" spans="1:67" s="11" customFormat="1" x14ac:dyDescent="0.2">
      <c r="A365" s="241"/>
      <c r="B365" s="173"/>
      <c r="C365" s="198"/>
      <c r="D365" s="165" t="s">
        <v>146</v>
      </c>
      <c r="E365" s="175" t="s">
        <v>1</v>
      </c>
      <c r="F365" s="175" t="s">
        <v>534</v>
      </c>
      <c r="G365" s="174"/>
      <c r="H365" s="176">
        <v>65.424000000000007</v>
      </c>
      <c r="I365" s="177"/>
      <c r="J365" s="174"/>
      <c r="K365" s="174"/>
      <c r="L365" s="178"/>
      <c r="M365" s="179"/>
      <c r="N365" s="180"/>
      <c r="O365" s="180"/>
      <c r="P365" s="180"/>
      <c r="Q365" s="180"/>
      <c r="R365" s="180"/>
      <c r="S365" s="283"/>
      <c r="T365" s="180"/>
      <c r="U365" s="287"/>
      <c r="V365" s="181"/>
      <c r="AV365" s="182" t="s">
        <v>146</v>
      </c>
      <c r="AW365" s="182" t="s">
        <v>79</v>
      </c>
      <c r="AX365" s="11" t="s">
        <v>79</v>
      </c>
      <c r="AY365" s="11" t="s">
        <v>28</v>
      </c>
      <c r="AZ365" s="11" t="s">
        <v>66</v>
      </c>
      <c r="BA365" s="182" t="s">
        <v>137</v>
      </c>
    </row>
    <row r="366" spans="1:67" s="266" customFormat="1" ht="16.5" customHeight="1" x14ac:dyDescent="0.2">
      <c r="A366" s="200"/>
      <c r="B366" s="28"/>
      <c r="C366" s="196" t="s">
        <v>535</v>
      </c>
      <c r="D366" s="154" t="s">
        <v>139</v>
      </c>
      <c r="E366" s="318" t="s">
        <v>536</v>
      </c>
      <c r="F366" s="319" t="s">
        <v>537</v>
      </c>
      <c r="G366" s="154" t="s">
        <v>242</v>
      </c>
      <c r="H366" s="155">
        <v>329.738</v>
      </c>
      <c r="I366" s="156">
        <v>67.989999999999995</v>
      </c>
      <c r="J366" s="157">
        <f>ROUND(I366*H366,2)</f>
        <v>22418.89</v>
      </c>
      <c r="K366" s="319" t="s">
        <v>143</v>
      </c>
      <c r="L366" s="32"/>
      <c r="M366" s="158" t="s">
        <v>1</v>
      </c>
      <c r="N366" s="159" t="s">
        <v>38</v>
      </c>
      <c r="O366" s="53"/>
      <c r="P366" s="160">
        <f>O366*H366</f>
        <v>0</v>
      </c>
      <c r="Q366" s="160">
        <v>7.3499999999999998E-3</v>
      </c>
      <c r="R366" s="160">
        <f>Q366*H366</f>
        <v>2.4235742999999998</v>
      </c>
      <c r="S366" s="283"/>
      <c r="T366" s="160">
        <v>0</v>
      </c>
      <c r="U366" s="287"/>
      <c r="V366" s="161">
        <f>T366*H366</f>
        <v>0</v>
      </c>
      <c r="AT366" s="268" t="s">
        <v>144</v>
      </c>
      <c r="AV366" s="268" t="s">
        <v>139</v>
      </c>
      <c r="AW366" s="268" t="s">
        <v>79</v>
      </c>
      <c r="BA366" s="268" t="s">
        <v>137</v>
      </c>
      <c r="BG366" s="162">
        <f>IF(N366="základní",J366,0)</f>
        <v>0</v>
      </c>
      <c r="BH366" s="162">
        <f>IF(N366="snížená",J366,0)</f>
        <v>22418.89</v>
      </c>
      <c r="BI366" s="162">
        <f>IF(N366="zákl. přenesená",J366,0)</f>
        <v>0</v>
      </c>
      <c r="BJ366" s="162">
        <f>IF(N366="sníž. přenesená",J366,0)</f>
        <v>0</v>
      </c>
      <c r="BK366" s="162">
        <f>IF(N366="nulová",J366,0)</f>
        <v>0</v>
      </c>
      <c r="BL366" s="268" t="s">
        <v>79</v>
      </c>
      <c r="BM366" s="162">
        <f>ROUND(I366*H366,2)</f>
        <v>22418.89</v>
      </c>
      <c r="BN366" s="268" t="s">
        <v>144</v>
      </c>
      <c r="BO366" s="268" t="s">
        <v>538</v>
      </c>
    </row>
    <row r="367" spans="1:67" s="10" customFormat="1" x14ac:dyDescent="0.2">
      <c r="A367" s="240"/>
      <c r="B367" s="163"/>
      <c r="C367" s="197"/>
      <c r="D367" s="165" t="s">
        <v>146</v>
      </c>
      <c r="E367" s="166" t="s">
        <v>1</v>
      </c>
      <c r="F367" s="166" t="s">
        <v>280</v>
      </c>
      <c r="G367" s="164"/>
      <c r="H367" s="166" t="s">
        <v>1</v>
      </c>
      <c r="I367" s="167"/>
      <c r="J367" s="164"/>
      <c r="K367" s="164"/>
      <c r="L367" s="168"/>
      <c r="M367" s="169"/>
      <c r="N367" s="170"/>
      <c r="O367" s="170"/>
      <c r="P367" s="170"/>
      <c r="Q367" s="170"/>
      <c r="R367" s="170"/>
      <c r="S367" s="283"/>
      <c r="T367" s="170"/>
      <c r="U367" s="287"/>
      <c r="V367" s="171"/>
      <c r="AV367" s="172" t="s">
        <v>146</v>
      </c>
      <c r="AW367" s="172" t="s">
        <v>79</v>
      </c>
      <c r="AX367" s="10" t="s">
        <v>73</v>
      </c>
      <c r="AY367" s="10" t="s">
        <v>28</v>
      </c>
      <c r="AZ367" s="10" t="s">
        <v>66</v>
      </c>
      <c r="BA367" s="172" t="s">
        <v>137</v>
      </c>
    </row>
    <row r="368" spans="1:67" s="11" customFormat="1" x14ac:dyDescent="0.2">
      <c r="A368" s="241"/>
      <c r="B368" s="173"/>
      <c r="C368" s="198"/>
      <c r="D368" s="165" t="s">
        <v>146</v>
      </c>
      <c r="E368" s="175" t="s">
        <v>1</v>
      </c>
      <c r="F368" s="175" t="s">
        <v>539</v>
      </c>
      <c r="G368" s="174"/>
      <c r="H368" s="176">
        <v>329.738</v>
      </c>
      <c r="I368" s="177"/>
      <c r="J368" s="174"/>
      <c r="K368" s="174"/>
      <c r="L368" s="178"/>
      <c r="M368" s="179"/>
      <c r="N368" s="180"/>
      <c r="O368" s="180"/>
      <c r="P368" s="180"/>
      <c r="Q368" s="180"/>
      <c r="R368" s="180"/>
      <c r="S368" s="283"/>
      <c r="T368" s="180"/>
      <c r="U368" s="287"/>
      <c r="V368" s="181"/>
      <c r="AV368" s="182" t="s">
        <v>146</v>
      </c>
      <c r="AW368" s="182" t="s">
        <v>79</v>
      </c>
      <c r="AX368" s="11" t="s">
        <v>79</v>
      </c>
      <c r="AY368" s="11" t="s">
        <v>28</v>
      </c>
      <c r="AZ368" s="11" t="s">
        <v>66</v>
      </c>
      <c r="BA368" s="182" t="s">
        <v>137</v>
      </c>
    </row>
    <row r="369" spans="1:67" s="266" customFormat="1" ht="16.5" customHeight="1" x14ac:dyDescent="0.2">
      <c r="A369" s="200"/>
      <c r="B369" s="28"/>
      <c r="C369" s="196" t="s">
        <v>540</v>
      </c>
      <c r="D369" s="154" t="s">
        <v>139</v>
      </c>
      <c r="E369" s="318" t="s">
        <v>541</v>
      </c>
      <c r="F369" s="319" t="s">
        <v>542</v>
      </c>
      <c r="G369" s="154" t="s">
        <v>242</v>
      </c>
      <c r="H369" s="155">
        <v>329.738</v>
      </c>
      <c r="I369" s="156">
        <v>145</v>
      </c>
      <c r="J369" s="157">
        <f>ROUND(I369*H369,2)</f>
        <v>47812.01</v>
      </c>
      <c r="K369" s="319" t="s">
        <v>143</v>
      </c>
      <c r="L369" s="32"/>
      <c r="M369" s="158" t="s">
        <v>1</v>
      </c>
      <c r="N369" s="159" t="s">
        <v>38</v>
      </c>
      <c r="O369" s="53"/>
      <c r="P369" s="160">
        <f>O369*H369</f>
        <v>0</v>
      </c>
      <c r="Q369" s="160">
        <v>4.3800000000000002E-3</v>
      </c>
      <c r="R369" s="160">
        <f>Q369*H369</f>
        <v>1.4442524400000001</v>
      </c>
      <c r="S369" s="283"/>
      <c r="T369" s="160">
        <v>0</v>
      </c>
      <c r="U369" s="287"/>
      <c r="V369" s="161">
        <f>T369*H369</f>
        <v>0</v>
      </c>
      <c r="AT369" s="268" t="s">
        <v>144</v>
      </c>
      <c r="AV369" s="268" t="s">
        <v>139</v>
      </c>
      <c r="AW369" s="268" t="s">
        <v>79</v>
      </c>
      <c r="BA369" s="268" t="s">
        <v>137</v>
      </c>
      <c r="BG369" s="162">
        <f>IF(N369="základní",J369,0)</f>
        <v>0</v>
      </c>
      <c r="BH369" s="162">
        <f>IF(N369="snížená",J369,0)</f>
        <v>47812.01</v>
      </c>
      <c r="BI369" s="162">
        <f>IF(N369="zákl. přenesená",J369,0)</f>
        <v>0</v>
      </c>
      <c r="BJ369" s="162">
        <f>IF(N369="sníž. přenesená",J369,0)</f>
        <v>0</v>
      </c>
      <c r="BK369" s="162">
        <f>IF(N369="nulová",J369,0)</f>
        <v>0</v>
      </c>
      <c r="BL369" s="268" t="s">
        <v>79</v>
      </c>
      <c r="BM369" s="162">
        <f>ROUND(I369*H369,2)</f>
        <v>47812.01</v>
      </c>
      <c r="BN369" s="268" t="s">
        <v>144</v>
      </c>
      <c r="BO369" s="268" t="s">
        <v>543</v>
      </c>
    </row>
    <row r="370" spans="1:67" s="11" customFormat="1" x14ac:dyDescent="0.2">
      <c r="A370" s="241"/>
      <c r="B370" s="173"/>
      <c r="C370" s="198"/>
      <c r="D370" s="165" t="s">
        <v>146</v>
      </c>
      <c r="E370" s="175" t="s">
        <v>1</v>
      </c>
      <c r="F370" s="175" t="s">
        <v>544</v>
      </c>
      <c r="G370" s="174"/>
      <c r="H370" s="176">
        <v>329.738</v>
      </c>
      <c r="I370" s="177"/>
      <c r="J370" s="174"/>
      <c r="K370" s="174"/>
      <c r="L370" s="178"/>
      <c r="M370" s="179"/>
      <c r="N370" s="180"/>
      <c r="O370" s="180"/>
      <c r="P370" s="180"/>
      <c r="Q370" s="180"/>
      <c r="R370" s="180"/>
      <c r="S370" s="283"/>
      <c r="T370" s="180"/>
      <c r="U370" s="287"/>
      <c r="V370" s="181"/>
      <c r="AV370" s="182" t="s">
        <v>146</v>
      </c>
      <c r="AW370" s="182" t="s">
        <v>79</v>
      </c>
      <c r="AX370" s="11" t="s">
        <v>79</v>
      </c>
      <c r="AY370" s="11" t="s">
        <v>28</v>
      </c>
      <c r="AZ370" s="11" t="s">
        <v>66</v>
      </c>
      <c r="BA370" s="182" t="s">
        <v>137</v>
      </c>
    </row>
    <row r="371" spans="1:67" s="266" customFormat="1" ht="16.5" customHeight="1" x14ac:dyDescent="0.2">
      <c r="A371" s="200"/>
      <c r="B371" s="28"/>
      <c r="C371" s="196" t="s">
        <v>545</v>
      </c>
      <c r="D371" s="154" t="s">
        <v>139</v>
      </c>
      <c r="E371" s="318" t="s">
        <v>546</v>
      </c>
      <c r="F371" s="319" t="s">
        <v>547</v>
      </c>
      <c r="G371" s="154" t="s">
        <v>242</v>
      </c>
      <c r="H371" s="155">
        <v>329.738</v>
      </c>
      <c r="I371" s="156">
        <v>245</v>
      </c>
      <c r="J371" s="157">
        <f>ROUND(I371*H371,2)</f>
        <v>80785.81</v>
      </c>
      <c r="K371" s="319" t="s">
        <v>143</v>
      </c>
      <c r="L371" s="32"/>
      <c r="M371" s="158" t="s">
        <v>1</v>
      </c>
      <c r="N371" s="159" t="s">
        <v>38</v>
      </c>
      <c r="O371" s="53"/>
      <c r="P371" s="160">
        <f>O371*H371</f>
        <v>0</v>
      </c>
      <c r="Q371" s="160">
        <v>3.15E-2</v>
      </c>
      <c r="R371" s="160">
        <f>Q371*H371</f>
        <v>10.386747</v>
      </c>
      <c r="S371" s="283"/>
      <c r="T371" s="160">
        <v>0</v>
      </c>
      <c r="U371" s="287"/>
      <c r="V371" s="161">
        <f>T371*H371</f>
        <v>0</v>
      </c>
      <c r="AT371" s="268" t="s">
        <v>144</v>
      </c>
      <c r="AV371" s="268" t="s">
        <v>139</v>
      </c>
      <c r="AW371" s="268" t="s">
        <v>79</v>
      </c>
      <c r="BA371" s="268" t="s">
        <v>137</v>
      </c>
      <c r="BG371" s="162">
        <f>IF(N371="základní",J371,0)</f>
        <v>0</v>
      </c>
      <c r="BH371" s="162">
        <f>IF(N371="snížená",J371,0)</f>
        <v>80785.81</v>
      </c>
      <c r="BI371" s="162">
        <f>IF(N371="zákl. přenesená",J371,0)</f>
        <v>0</v>
      </c>
      <c r="BJ371" s="162">
        <f>IF(N371="sníž. přenesená",J371,0)</f>
        <v>0</v>
      </c>
      <c r="BK371" s="162">
        <f>IF(N371="nulová",J371,0)</f>
        <v>0</v>
      </c>
      <c r="BL371" s="268" t="s">
        <v>79</v>
      </c>
      <c r="BM371" s="162">
        <f>ROUND(I371*H371,2)</f>
        <v>80785.81</v>
      </c>
      <c r="BN371" s="268" t="s">
        <v>144</v>
      </c>
      <c r="BO371" s="268" t="s">
        <v>548</v>
      </c>
    </row>
    <row r="372" spans="1:67" s="11" customFormat="1" x14ac:dyDescent="0.2">
      <c r="A372" s="241"/>
      <c r="B372" s="173"/>
      <c r="C372" s="198"/>
      <c r="D372" s="165" t="s">
        <v>146</v>
      </c>
      <c r="E372" s="175" t="s">
        <v>1</v>
      </c>
      <c r="F372" s="175" t="s">
        <v>544</v>
      </c>
      <c r="G372" s="174"/>
      <c r="H372" s="176">
        <v>329.738</v>
      </c>
      <c r="I372" s="177"/>
      <c r="J372" s="174"/>
      <c r="K372" s="174"/>
      <c r="L372" s="178"/>
      <c r="M372" s="179"/>
      <c r="N372" s="180"/>
      <c r="O372" s="180"/>
      <c r="P372" s="180"/>
      <c r="Q372" s="180"/>
      <c r="R372" s="180"/>
      <c r="S372" s="283"/>
      <c r="T372" s="180"/>
      <c r="U372" s="287"/>
      <c r="V372" s="181"/>
      <c r="AV372" s="182" t="s">
        <v>146</v>
      </c>
      <c r="AW372" s="182" t="s">
        <v>79</v>
      </c>
      <c r="AX372" s="11" t="s">
        <v>79</v>
      </c>
      <c r="AY372" s="11" t="s">
        <v>28</v>
      </c>
      <c r="AZ372" s="11" t="s">
        <v>66</v>
      </c>
      <c r="BA372" s="182" t="s">
        <v>137</v>
      </c>
    </row>
    <row r="373" spans="1:67" s="266" customFormat="1" ht="16.5" customHeight="1" x14ac:dyDescent="0.2">
      <c r="A373" s="200"/>
      <c r="B373" s="28"/>
      <c r="C373" s="196" t="s">
        <v>549</v>
      </c>
      <c r="D373" s="154" t="s">
        <v>139</v>
      </c>
      <c r="E373" s="318" t="s">
        <v>550</v>
      </c>
      <c r="F373" s="319" t="s">
        <v>551</v>
      </c>
      <c r="G373" s="154" t="s">
        <v>242</v>
      </c>
      <c r="H373" s="155">
        <v>989.21400000000006</v>
      </c>
      <c r="I373" s="156">
        <v>42</v>
      </c>
      <c r="J373" s="157">
        <f>ROUND(I373*H373,2)</f>
        <v>41546.99</v>
      </c>
      <c r="K373" s="319" t="s">
        <v>143</v>
      </c>
      <c r="L373" s="32"/>
      <c r="M373" s="158" t="s">
        <v>1</v>
      </c>
      <c r="N373" s="159" t="s">
        <v>38</v>
      </c>
      <c r="O373" s="53"/>
      <c r="P373" s="160">
        <f>O373*H373</f>
        <v>0</v>
      </c>
      <c r="Q373" s="160">
        <v>1.0500000000000001E-2</v>
      </c>
      <c r="R373" s="160">
        <f>Q373*H373</f>
        <v>10.386747000000002</v>
      </c>
      <c r="S373" s="283"/>
      <c r="T373" s="160">
        <v>0</v>
      </c>
      <c r="U373" s="287"/>
      <c r="V373" s="161">
        <f>T373*H373</f>
        <v>0</v>
      </c>
      <c r="AT373" s="268" t="s">
        <v>144</v>
      </c>
      <c r="AV373" s="268" t="s">
        <v>139</v>
      </c>
      <c r="AW373" s="268" t="s">
        <v>79</v>
      </c>
      <c r="BA373" s="268" t="s">
        <v>137</v>
      </c>
      <c r="BG373" s="162">
        <f>IF(N373="základní",J373,0)</f>
        <v>0</v>
      </c>
      <c r="BH373" s="162">
        <f>IF(N373="snížená",J373,0)</f>
        <v>41546.99</v>
      </c>
      <c r="BI373" s="162">
        <f>IF(N373="zákl. přenesená",J373,0)</f>
        <v>0</v>
      </c>
      <c r="BJ373" s="162">
        <f>IF(N373="sníž. přenesená",J373,0)</f>
        <v>0</v>
      </c>
      <c r="BK373" s="162">
        <f>IF(N373="nulová",J373,0)</f>
        <v>0</v>
      </c>
      <c r="BL373" s="268" t="s">
        <v>79</v>
      </c>
      <c r="BM373" s="162">
        <f>ROUND(I373*H373,2)</f>
        <v>41546.99</v>
      </c>
      <c r="BN373" s="268" t="s">
        <v>144</v>
      </c>
      <c r="BO373" s="268" t="s">
        <v>552</v>
      </c>
    </row>
    <row r="374" spans="1:67" s="11" customFormat="1" x14ac:dyDescent="0.2">
      <c r="A374" s="241"/>
      <c r="B374" s="173"/>
      <c r="C374" s="198"/>
      <c r="D374" s="165" t="s">
        <v>146</v>
      </c>
      <c r="E374" s="175" t="s">
        <v>1</v>
      </c>
      <c r="F374" s="175" t="s">
        <v>553</v>
      </c>
      <c r="G374" s="174"/>
      <c r="H374" s="176">
        <v>989.21400000000006</v>
      </c>
      <c r="I374" s="177"/>
      <c r="J374" s="174"/>
      <c r="K374" s="174"/>
      <c r="L374" s="178"/>
      <c r="M374" s="179"/>
      <c r="N374" s="180"/>
      <c r="O374" s="180"/>
      <c r="P374" s="180"/>
      <c r="Q374" s="180"/>
      <c r="R374" s="180"/>
      <c r="S374" s="283"/>
      <c r="T374" s="180"/>
      <c r="U374" s="287"/>
      <c r="V374" s="181"/>
      <c r="AV374" s="182" t="s">
        <v>146</v>
      </c>
      <c r="AW374" s="182" t="s">
        <v>79</v>
      </c>
      <c r="AX374" s="11" t="s">
        <v>79</v>
      </c>
      <c r="AY374" s="11" t="s">
        <v>28</v>
      </c>
      <c r="AZ374" s="11" t="s">
        <v>66</v>
      </c>
      <c r="BA374" s="182" t="s">
        <v>137</v>
      </c>
    </row>
    <row r="375" spans="1:67" s="266" customFormat="1" ht="16.5" customHeight="1" x14ac:dyDescent="0.2">
      <c r="A375" s="200"/>
      <c r="B375" s="28"/>
      <c r="C375" s="196" t="s">
        <v>554</v>
      </c>
      <c r="D375" s="154" t="s">
        <v>139</v>
      </c>
      <c r="E375" s="318" t="s">
        <v>555</v>
      </c>
      <c r="F375" s="319" t="s">
        <v>556</v>
      </c>
      <c r="G375" s="154" t="s">
        <v>242</v>
      </c>
      <c r="H375" s="155">
        <v>310.57900000000001</v>
      </c>
      <c r="I375" s="156">
        <v>252</v>
      </c>
      <c r="J375" s="157">
        <f>ROUND(I375*H375,2)</f>
        <v>78265.91</v>
      </c>
      <c r="K375" s="319" t="s">
        <v>143</v>
      </c>
      <c r="L375" s="32"/>
      <c r="M375" s="158" t="s">
        <v>1</v>
      </c>
      <c r="N375" s="159" t="s">
        <v>38</v>
      </c>
      <c r="O375" s="53"/>
      <c r="P375" s="160">
        <f>O375*H375</f>
        <v>0</v>
      </c>
      <c r="Q375" s="160">
        <v>3.48E-3</v>
      </c>
      <c r="R375" s="160">
        <f>Q375*H375</f>
        <v>1.0808149200000001</v>
      </c>
      <c r="S375" s="283"/>
      <c r="T375" s="160">
        <v>0</v>
      </c>
      <c r="U375" s="287"/>
      <c r="V375" s="161">
        <f>T375*H375</f>
        <v>0</v>
      </c>
      <c r="AT375" s="268" t="s">
        <v>144</v>
      </c>
      <c r="AV375" s="268" t="s">
        <v>139</v>
      </c>
      <c r="AW375" s="268" t="s">
        <v>79</v>
      </c>
      <c r="BA375" s="268" t="s">
        <v>137</v>
      </c>
      <c r="BG375" s="162">
        <f>IF(N375="základní",J375,0)</f>
        <v>0</v>
      </c>
      <c r="BH375" s="162">
        <f>IF(N375="snížená",J375,0)</f>
        <v>78265.91</v>
      </c>
      <c r="BI375" s="162">
        <f>IF(N375="zákl. přenesená",J375,0)</f>
        <v>0</v>
      </c>
      <c r="BJ375" s="162">
        <f>IF(N375="sníž. přenesená",J375,0)</f>
        <v>0</v>
      </c>
      <c r="BK375" s="162">
        <f>IF(N375="nulová",J375,0)</f>
        <v>0</v>
      </c>
      <c r="BL375" s="268" t="s">
        <v>79</v>
      </c>
      <c r="BM375" s="162">
        <f>ROUND(I375*H375,2)</f>
        <v>78265.91</v>
      </c>
      <c r="BN375" s="268" t="s">
        <v>144</v>
      </c>
      <c r="BO375" s="268" t="s">
        <v>557</v>
      </c>
    </row>
    <row r="376" spans="1:67" s="11" customFormat="1" x14ac:dyDescent="0.2">
      <c r="A376" s="241"/>
      <c r="B376" s="173"/>
      <c r="C376" s="198"/>
      <c r="D376" s="165" t="s">
        <v>146</v>
      </c>
      <c r="E376" s="175" t="s">
        <v>1</v>
      </c>
      <c r="F376" s="175" t="s">
        <v>558</v>
      </c>
      <c r="G376" s="174"/>
      <c r="H376" s="176">
        <v>310.57900000000001</v>
      </c>
      <c r="I376" s="177"/>
      <c r="J376" s="174"/>
      <c r="K376" s="174"/>
      <c r="L376" s="178"/>
      <c r="M376" s="179"/>
      <c r="N376" s="180"/>
      <c r="O376" s="180"/>
      <c r="P376" s="180"/>
      <c r="Q376" s="180"/>
      <c r="R376" s="180"/>
      <c r="S376" s="283"/>
      <c r="T376" s="180"/>
      <c r="U376" s="287"/>
      <c r="V376" s="181"/>
      <c r="AV376" s="182" t="s">
        <v>146</v>
      </c>
      <c r="AW376" s="182" t="s">
        <v>79</v>
      </c>
      <c r="AX376" s="11" t="s">
        <v>79</v>
      </c>
      <c r="AY376" s="11" t="s">
        <v>28</v>
      </c>
      <c r="AZ376" s="11" t="s">
        <v>66</v>
      </c>
      <c r="BA376" s="182" t="s">
        <v>137</v>
      </c>
    </row>
    <row r="377" spans="1:67" s="266" customFormat="1" ht="16.5" customHeight="1" x14ac:dyDescent="0.2">
      <c r="A377" s="200"/>
      <c r="B377" s="28"/>
      <c r="C377" s="196" t="s">
        <v>559</v>
      </c>
      <c r="D377" s="154" t="s">
        <v>139</v>
      </c>
      <c r="E377" s="318" t="s">
        <v>560</v>
      </c>
      <c r="F377" s="319" t="s">
        <v>561</v>
      </c>
      <c r="G377" s="154" t="s">
        <v>242</v>
      </c>
      <c r="H377" s="155">
        <v>19.158999999999999</v>
      </c>
      <c r="I377" s="156">
        <v>435</v>
      </c>
      <c r="J377" s="157">
        <f>ROUND(I377*H377,2)</f>
        <v>8334.17</v>
      </c>
      <c r="K377" s="319" t="s">
        <v>143</v>
      </c>
      <c r="L377" s="32"/>
      <c r="M377" s="158" t="s">
        <v>1</v>
      </c>
      <c r="N377" s="159" t="s">
        <v>38</v>
      </c>
      <c r="O377" s="53"/>
      <c r="P377" s="160">
        <f>O377*H377</f>
        <v>0</v>
      </c>
      <c r="Q377" s="160">
        <v>6.28E-3</v>
      </c>
      <c r="R377" s="160">
        <f>Q377*H377</f>
        <v>0.12031852</v>
      </c>
      <c r="S377" s="283"/>
      <c r="T377" s="160">
        <v>0</v>
      </c>
      <c r="U377" s="287"/>
      <c r="V377" s="161">
        <f>T377*H377</f>
        <v>0</v>
      </c>
      <c r="AT377" s="268" t="s">
        <v>144</v>
      </c>
      <c r="AV377" s="268" t="s">
        <v>139</v>
      </c>
      <c r="AW377" s="268" t="s">
        <v>79</v>
      </c>
      <c r="BA377" s="268" t="s">
        <v>137</v>
      </c>
      <c r="BG377" s="162">
        <f>IF(N377="základní",J377,0)</f>
        <v>0</v>
      </c>
      <c r="BH377" s="162">
        <f>IF(N377="snížená",J377,0)</f>
        <v>8334.17</v>
      </c>
      <c r="BI377" s="162">
        <f>IF(N377="zákl. přenesená",J377,0)</f>
        <v>0</v>
      </c>
      <c r="BJ377" s="162">
        <f>IF(N377="sníž. přenesená",J377,0)</f>
        <v>0</v>
      </c>
      <c r="BK377" s="162">
        <f>IF(N377="nulová",J377,0)</f>
        <v>0</v>
      </c>
      <c r="BL377" s="268" t="s">
        <v>79</v>
      </c>
      <c r="BM377" s="162">
        <f>ROUND(I377*H377,2)</f>
        <v>8334.17</v>
      </c>
      <c r="BN377" s="268" t="s">
        <v>144</v>
      </c>
      <c r="BO377" s="268" t="s">
        <v>562</v>
      </c>
    </row>
    <row r="378" spans="1:67" s="10" customFormat="1" x14ac:dyDescent="0.2">
      <c r="A378" s="240"/>
      <c r="B378" s="163"/>
      <c r="C378" s="197"/>
      <c r="D378" s="165" t="s">
        <v>146</v>
      </c>
      <c r="E378" s="166" t="s">
        <v>1</v>
      </c>
      <c r="F378" s="166" t="s">
        <v>280</v>
      </c>
      <c r="G378" s="164"/>
      <c r="H378" s="166" t="s">
        <v>1</v>
      </c>
      <c r="I378" s="167"/>
      <c r="J378" s="164"/>
      <c r="K378" s="164"/>
      <c r="L378" s="168"/>
      <c r="M378" s="169"/>
      <c r="N378" s="170"/>
      <c r="O378" s="170"/>
      <c r="P378" s="170"/>
      <c r="Q378" s="170"/>
      <c r="R378" s="170"/>
      <c r="S378" s="283"/>
      <c r="T378" s="170"/>
      <c r="U378" s="287"/>
      <c r="V378" s="171"/>
      <c r="AV378" s="172" t="s">
        <v>146</v>
      </c>
      <c r="AW378" s="172" t="s">
        <v>79</v>
      </c>
      <c r="AX378" s="10" t="s">
        <v>73</v>
      </c>
      <c r="AY378" s="10" t="s">
        <v>28</v>
      </c>
      <c r="AZ378" s="10" t="s">
        <v>66</v>
      </c>
      <c r="BA378" s="172" t="s">
        <v>137</v>
      </c>
    </row>
    <row r="379" spans="1:67" s="11" customFormat="1" x14ac:dyDescent="0.2">
      <c r="A379" s="241"/>
      <c r="B379" s="173"/>
      <c r="C379" s="198"/>
      <c r="D379" s="165" t="s">
        <v>146</v>
      </c>
      <c r="E379" s="175" t="s">
        <v>1</v>
      </c>
      <c r="F379" s="175" t="s">
        <v>563</v>
      </c>
      <c r="G379" s="174"/>
      <c r="H379" s="176">
        <v>19.158999999999999</v>
      </c>
      <c r="I379" s="177"/>
      <c r="J379" s="174"/>
      <c r="K379" s="174"/>
      <c r="L379" s="178"/>
      <c r="M379" s="179"/>
      <c r="N379" s="180"/>
      <c r="O379" s="180"/>
      <c r="P379" s="180"/>
      <c r="Q379" s="180"/>
      <c r="R379" s="180"/>
      <c r="S379" s="283"/>
      <c r="T379" s="180"/>
      <c r="U379" s="287"/>
      <c r="V379" s="181"/>
      <c r="AV379" s="182" t="s">
        <v>146</v>
      </c>
      <c r="AW379" s="182" t="s">
        <v>79</v>
      </c>
      <c r="AX379" s="11" t="s">
        <v>79</v>
      </c>
      <c r="AY379" s="11" t="s">
        <v>28</v>
      </c>
      <c r="AZ379" s="11" t="s">
        <v>66</v>
      </c>
      <c r="BA379" s="182" t="s">
        <v>137</v>
      </c>
    </row>
    <row r="380" spans="1:67" s="266" customFormat="1" ht="16.5" customHeight="1" x14ac:dyDescent="0.2">
      <c r="A380" s="200"/>
      <c r="B380" s="28"/>
      <c r="C380" s="196" t="s">
        <v>564</v>
      </c>
      <c r="D380" s="154" t="s">
        <v>139</v>
      </c>
      <c r="E380" s="318" t="s">
        <v>565</v>
      </c>
      <c r="F380" s="319" t="s">
        <v>566</v>
      </c>
      <c r="G380" s="154" t="s">
        <v>242</v>
      </c>
      <c r="H380" s="155">
        <v>38.351999999999997</v>
      </c>
      <c r="I380" s="156">
        <v>35</v>
      </c>
      <c r="J380" s="157">
        <f>ROUND(I380*H380,2)</f>
        <v>1342.32</v>
      </c>
      <c r="K380" s="319" t="s">
        <v>143</v>
      </c>
      <c r="L380" s="32"/>
      <c r="M380" s="158" t="s">
        <v>1</v>
      </c>
      <c r="N380" s="159" t="s">
        <v>38</v>
      </c>
      <c r="O380" s="53"/>
      <c r="P380" s="160">
        <f>O380*H380</f>
        <v>0</v>
      </c>
      <c r="Q380" s="160">
        <v>0</v>
      </c>
      <c r="R380" s="160">
        <f>Q380*H380</f>
        <v>0</v>
      </c>
      <c r="S380" s="283"/>
      <c r="T380" s="160">
        <v>0</v>
      </c>
      <c r="U380" s="287"/>
      <c r="V380" s="161">
        <f>T380*H380</f>
        <v>0</v>
      </c>
      <c r="AT380" s="268" t="s">
        <v>144</v>
      </c>
      <c r="AV380" s="268" t="s">
        <v>139</v>
      </c>
      <c r="AW380" s="268" t="s">
        <v>79</v>
      </c>
      <c r="BA380" s="268" t="s">
        <v>137</v>
      </c>
      <c r="BG380" s="162">
        <f>IF(N380="základní",J380,0)</f>
        <v>0</v>
      </c>
      <c r="BH380" s="162">
        <f>IF(N380="snížená",J380,0)</f>
        <v>1342.32</v>
      </c>
      <c r="BI380" s="162">
        <f>IF(N380="zákl. přenesená",J380,0)</f>
        <v>0</v>
      </c>
      <c r="BJ380" s="162">
        <f>IF(N380="sníž. přenesená",J380,0)</f>
        <v>0</v>
      </c>
      <c r="BK380" s="162">
        <f>IF(N380="nulová",J380,0)</f>
        <v>0</v>
      </c>
      <c r="BL380" s="268" t="s">
        <v>79</v>
      </c>
      <c r="BM380" s="162">
        <f>ROUND(I380*H380,2)</f>
        <v>1342.32</v>
      </c>
      <c r="BN380" s="268" t="s">
        <v>144</v>
      </c>
      <c r="BO380" s="268" t="s">
        <v>567</v>
      </c>
    </row>
    <row r="381" spans="1:67" s="10" customFormat="1" x14ac:dyDescent="0.2">
      <c r="A381" s="240"/>
      <c r="B381" s="163"/>
      <c r="C381" s="197"/>
      <c r="D381" s="165" t="s">
        <v>146</v>
      </c>
      <c r="E381" s="166" t="s">
        <v>1</v>
      </c>
      <c r="F381" s="166" t="s">
        <v>280</v>
      </c>
      <c r="G381" s="164"/>
      <c r="H381" s="166" t="s">
        <v>1</v>
      </c>
      <c r="I381" s="167"/>
      <c r="J381" s="164"/>
      <c r="K381" s="164"/>
      <c r="L381" s="168"/>
      <c r="M381" s="169"/>
      <c r="N381" s="170"/>
      <c r="O381" s="170"/>
      <c r="P381" s="170"/>
      <c r="Q381" s="170"/>
      <c r="R381" s="170"/>
      <c r="S381" s="283"/>
      <c r="T381" s="170"/>
      <c r="U381" s="287"/>
      <c r="V381" s="171"/>
      <c r="AV381" s="172" t="s">
        <v>146</v>
      </c>
      <c r="AW381" s="172" t="s">
        <v>79</v>
      </c>
      <c r="AX381" s="10" t="s">
        <v>73</v>
      </c>
      <c r="AY381" s="10" t="s">
        <v>28</v>
      </c>
      <c r="AZ381" s="10" t="s">
        <v>66</v>
      </c>
      <c r="BA381" s="172" t="s">
        <v>137</v>
      </c>
    </row>
    <row r="382" spans="1:67" s="11" customFormat="1" x14ac:dyDescent="0.2">
      <c r="A382" s="241"/>
      <c r="B382" s="173"/>
      <c r="C382" s="198"/>
      <c r="D382" s="165" t="s">
        <v>146</v>
      </c>
      <c r="E382" s="175" t="s">
        <v>1</v>
      </c>
      <c r="F382" s="175" t="s">
        <v>568</v>
      </c>
      <c r="G382" s="174"/>
      <c r="H382" s="176">
        <v>38.351999999999997</v>
      </c>
      <c r="I382" s="177"/>
      <c r="J382" s="174"/>
      <c r="K382" s="174"/>
      <c r="L382" s="178"/>
      <c r="M382" s="179"/>
      <c r="N382" s="180"/>
      <c r="O382" s="180"/>
      <c r="P382" s="180"/>
      <c r="Q382" s="180"/>
      <c r="R382" s="180"/>
      <c r="S382" s="283"/>
      <c r="T382" s="180"/>
      <c r="U382" s="287"/>
      <c r="V382" s="181"/>
      <c r="AV382" s="182" t="s">
        <v>146</v>
      </c>
      <c r="AW382" s="182" t="s">
        <v>79</v>
      </c>
      <c r="AX382" s="11" t="s">
        <v>79</v>
      </c>
      <c r="AY382" s="11" t="s">
        <v>28</v>
      </c>
      <c r="AZ382" s="11" t="s">
        <v>66</v>
      </c>
      <c r="BA382" s="182" t="s">
        <v>137</v>
      </c>
    </row>
    <row r="383" spans="1:67" s="266" customFormat="1" ht="16.5" customHeight="1" x14ac:dyDescent="0.2">
      <c r="A383" s="200"/>
      <c r="B383" s="28"/>
      <c r="C383" s="196" t="s">
        <v>569</v>
      </c>
      <c r="D383" s="154" t="s">
        <v>139</v>
      </c>
      <c r="E383" s="318" t="s">
        <v>570</v>
      </c>
      <c r="F383" s="319" t="s">
        <v>571</v>
      </c>
      <c r="G383" s="154" t="s">
        <v>142</v>
      </c>
      <c r="H383" s="155">
        <v>9.7720000000000002</v>
      </c>
      <c r="I383" s="156">
        <v>3345</v>
      </c>
      <c r="J383" s="157">
        <f>ROUND(I383*H383,2)</f>
        <v>32687.34</v>
      </c>
      <c r="K383" s="319" t="s">
        <v>143</v>
      </c>
      <c r="L383" s="32"/>
      <c r="M383" s="158" t="s">
        <v>1</v>
      </c>
      <c r="N383" s="159" t="s">
        <v>38</v>
      </c>
      <c r="O383" s="53"/>
      <c r="P383" s="160">
        <f>O383*H383</f>
        <v>0</v>
      </c>
      <c r="Q383" s="160">
        <v>2.2563399999999998</v>
      </c>
      <c r="R383" s="160">
        <f>Q383*H383</f>
        <v>22.048954479999999</v>
      </c>
      <c r="S383" s="283"/>
      <c r="T383" s="160">
        <v>0</v>
      </c>
      <c r="U383" s="287"/>
      <c r="V383" s="161">
        <f>T383*H383</f>
        <v>0</v>
      </c>
      <c r="AT383" s="268" t="s">
        <v>144</v>
      </c>
      <c r="AV383" s="268" t="s">
        <v>139</v>
      </c>
      <c r="AW383" s="268" t="s">
        <v>79</v>
      </c>
      <c r="BA383" s="268" t="s">
        <v>137</v>
      </c>
      <c r="BG383" s="162">
        <f>IF(N383="základní",J383,0)</f>
        <v>0</v>
      </c>
      <c r="BH383" s="162">
        <f>IF(N383="snížená",J383,0)</f>
        <v>32687.34</v>
      </c>
      <c r="BI383" s="162">
        <f>IF(N383="zákl. přenesená",J383,0)</f>
        <v>0</v>
      </c>
      <c r="BJ383" s="162">
        <f>IF(N383="sníž. přenesená",J383,0)</f>
        <v>0</v>
      </c>
      <c r="BK383" s="162">
        <f>IF(N383="nulová",J383,0)</f>
        <v>0</v>
      </c>
      <c r="BL383" s="268" t="s">
        <v>79</v>
      </c>
      <c r="BM383" s="162">
        <f>ROUND(I383*H383,2)</f>
        <v>32687.34</v>
      </c>
      <c r="BN383" s="268" t="s">
        <v>144</v>
      </c>
      <c r="BO383" s="268" t="s">
        <v>572</v>
      </c>
    </row>
    <row r="384" spans="1:67" s="10" customFormat="1" x14ac:dyDescent="0.2">
      <c r="A384" s="240"/>
      <c r="B384" s="163"/>
      <c r="C384" s="197"/>
      <c r="D384" s="165" t="s">
        <v>146</v>
      </c>
      <c r="E384" s="166" t="s">
        <v>1</v>
      </c>
      <c r="F384" s="166" t="s">
        <v>227</v>
      </c>
      <c r="G384" s="164"/>
      <c r="H384" s="166" t="s">
        <v>1</v>
      </c>
      <c r="I384" s="167"/>
      <c r="J384" s="164"/>
      <c r="K384" s="164"/>
      <c r="L384" s="168"/>
      <c r="M384" s="169"/>
      <c r="N384" s="170"/>
      <c r="O384" s="170"/>
      <c r="P384" s="170"/>
      <c r="Q384" s="170"/>
      <c r="R384" s="170"/>
      <c r="S384" s="283"/>
      <c r="T384" s="170"/>
      <c r="U384" s="287"/>
      <c r="V384" s="171"/>
      <c r="AV384" s="172" t="s">
        <v>146</v>
      </c>
      <c r="AW384" s="172" t="s">
        <v>79</v>
      </c>
      <c r="AX384" s="10" t="s">
        <v>73</v>
      </c>
      <c r="AY384" s="10" t="s">
        <v>28</v>
      </c>
      <c r="AZ384" s="10" t="s">
        <v>66</v>
      </c>
      <c r="BA384" s="172" t="s">
        <v>137</v>
      </c>
    </row>
    <row r="385" spans="1:67" s="11" customFormat="1" x14ac:dyDescent="0.2">
      <c r="A385" s="241"/>
      <c r="B385" s="173"/>
      <c r="C385" s="198"/>
      <c r="D385" s="165" t="s">
        <v>146</v>
      </c>
      <c r="E385" s="175" t="s">
        <v>1</v>
      </c>
      <c r="F385" s="175" t="s">
        <v>573</v>
      </c>
      <c r="G385" s="174"/>
      <c r="H385" s="176">
        <v>3.4420000000000002</v>
      </c>
      <c r="I385" s="177"/>
      <c r="J385" s="174"/>
      <c r="K385" s="174"/>
      <c r="L385" s="178"/>
      <c r="M385" s="179"/>
      <c r="N385" s="180"/>
      <c r="O385" s="180"/>
      <c r="P385" s="180"/>
      <c r="Q385" s="180"/>
      <c r="R385" s="180"/>
      <c r="S385" s="283"/>
      <c r="T385" s="180"/>
      <c r="U385" s="287"/>
      <c r="V385" s="181"/>
      <c r="AV385" s="182" t="s">
        <v>146</v>
      </c>
      <c r="AW385" s="182" t="s">
        <v>79</v>
      </c>
      <c r="AX385" s="11" t="s">
        <v>79</v>
      </c>
      <c r="AY385" s="11" t="s">
        <v>28</v>
      </c>
      <c r="AZ385" s="11" t="s">
        <v>66</v>
      </c>
      <c r="BA385" s="182" t="s">
        <v>137</v>
      </c>
    </row>
    <row r="386" spans="1:67" s="11" customFormat="1" x14ac:dyDescent="0.2">
      <c r="A386" s="241"/>
      <c r="B386" s="173"/>
      <c r="C386" s="198"/>
      <c r="D386" s="165" t="s">
        <v>146</v>
      </c>
      <c r="E386" s="175" t="s">
        <v>1</v>
      </c>
      <c r="F386" s="175" t="s">
        <v>574</v>
      </c>
      <c r="G386" s="174"/>
      <c r="H386" s="176">
        <v>6.33</v>
      </c>
      <c r="I386" s="177"/>
      <c r="J386" s="174"/>
      <c r="K386" s="174"/>
      <c r="L386" s="178"/>
      <c r="M386" s="179"/>
      <c r="N386" s="180"/>
      <c r="O386" s="180"/>
      <c r="P386" s="180"/>
      <c r="Q386" s="180"/>
      <c r="R386" s="180"/>
      <c r="S386" s="283"/>
      <c r="T386" s="180"/>
      <c r="U386" s="287"/>
      <c r="V386" s="181"/>
      <c r="AV386" s="182" t="s">
        <v>146</v>
      </c>
      <c r="AW386" s="182" t="s">
        <v>79</v>
      </c>
      <c r="AX386" s="11" t="s">
        <v>79</v>
      </c>
      <c r="AY386" s="11" t="s">
        <v>28</v>
      </c>
      <c r="AZ386" s="11" t="s">
        <v>66</v>
      </c>
      <c r="BA386" s="182" t="s">
        <v>137</v>
      </c>
    </row>
    <row r="387" spans="1:67" s="266" customFormat="1" ht="16.5" customHeight="1" x14ac:dyDescent="0.2">
      <c r="A387" s="200"/>
      <c r="B387" s="28"/>
      <c r="C387" s="196" t="s">
        <v>575</v>
      </c>
      <c r="D387" s="154" t="s">
        <v>139</v>
      </c>
      <c r="E387" s="318" t="s">
        <v>576</v>
      </c>
      <c r="F387" s="319" t="s">
        <v>577</v>
      </c>
      <c r="G387" s="154" t="s">
        <v>142</v>
      </c>
      <c r="H387" s="155">
        <v>1.4279999999999999</v>
      </c>
      <c r="I387" s="156">
        <v>3245</v>
      </c>
      <c r="J387" s="157">
        <f>ROUND(I387*H387,2)</f>
        <v>4633.8599999999997</v>
      </c>
      <c r="K387" s="319" t="s">
        <v>143</v>
      </c>
      <c r="L387" s="32"/>
      <c r="M387" s="158" t="s">
        <v>1</v>
      </c>
      <c r="N387" s="159" t="s">
        <v>38</v>
      </c>
      <c r="O387" s="53"/>
      <c r="P387" s="160">
        <f>O387*H387</f>
        <v>0</v>
      </c>
      <c r="Q387" s="160">
        <v>2.45329</v>
      </c>
      <c r="R387" s="160">
        <f>Q387*H387</f>
        <v>3.5032981199999997</v>
      </c>
      <c r="S387" s="283"/>
      <c r="T387" s="160">
        <v>0</v>
      </c>
      <c r="U387" s="287"/>
      <c r="V387" s="161">
        <f>T387*H387</f>
        <v>0</v>
      </c>
      <c r="AT387" s="268" t="s">
        <v>144</v>
      </c>
      <c r="AV387" s="268" t="s">
        <v>139</v>
      </c>
      <c r="AW387" s="268" t="s">
        <v>79</v>
      </c>
      <c r="BA387" s="268" t="s">
        <v>137</v>
      </c>
      <c r="BG387" s="162">
        <f>IF(N387="základní",J387,0)</f>
        <v>0</v>
      </c>
      <c r="BH387" s="162">
        <f>IF(N387="snížená",J387,0)</f>
        <v>4633.8599999999997</v>
      </c>
      <c r="BI387" s="162">
        <f>IF(N387="zákl. přenesená",J387,0)</f>
        <v>0</v>
      </c>
      <c r="BJ387" s="162">
        <f>IF(N387="sníž. přenesená",J387,0)</f>
        <v>0</v>
      </c>
      <c r="BK387" s="162">
        <f>IF(N387="nulová",J387,0)</f>
        <v>0</v>
      </c>
      <c r="BL387" s="268" t="s">
        <v>79</v>
      </c>
      <c r="BM387" s="162">
        <f>ROUND(I387*H387,2)</f>
        <v>4633.8599999999997</v>
      </c>
      <c r="BN387" s="268" t="s">
        <v>144</v>
      </c>
      <c r="BO387" s="268" t="s">
        <v>578</v>
      </c>
    </row>
    <row r="388" spans="1:67" s="10" customFormat="1" x14ac:dyDescent="0.2">
      <c r="A388" s="240"/>
      <c r="B388" s="163"/>
      <c r="C388" s="197"/>
      <c r="D388" s="165" t="s">
        <v>146</v>
      </c>
      <c r="E388" s="166" t="s">
        <v>1</v>
      </c>
      <c r="F388" s="166" t="s">
        <v>227</v>
      </c>
      <c r="G388" s="164"/>
      <c r="H388" s="166" t="s">
        <v>1</v>
      </c>
      <c r="I388" s="167"/>
      <c r="J388" s="164"/>
      <c r="K388" s="164"/>
      <c r="L388" s="168"/>
      <c r="M388" s="169"/>
      <c r="N388" s="170"/>
      <c r="O388" s="170"/>
      <c r="P388" s="170"/>
      <c r="Q388" s="170"/>
      <c r="R388" s="170"/>
      <c r="S388" s="283"/>
      <c r="T388" s="170"/>
      <c r="U388" s="287"/>
      <c r="V388" s="171"/>
      <c r="AV388" s="172" t="s">
        <v>146</v>
      </c>
      <c r="AW388" s="172" t="s">
        <v>79</v>
      </c>
      <c r="AX388" s="10" t="s">
        <v>73</v>
      </c>
      <c r="AY388" s="10" t="s">
        <v>28</v>
      </c>
      <c r="AZ388" s="10" t="s">
        <v>66</v>
      </c>
      <c r="BA388" s="172" t="s">
        <v>137</v>
      </c>
    </row>
    <row r="389" spans="1:67" s="11" customFormat="1" x14ac:dyDescent="0.2">
      <c r="A389" s="241"/>
      <c r="B389" s="173"/>
      <c r="C389" s="198"/>
      <c r="D389" s="165" t="s">
        <v>146</v>
      </c>
      <c r="E389" s="175" t="s">
        <v>1</v>
      </c>
      <c r="F389" s="175" t="s">
        <v>579</v>
      </c>
      <c r="G389" s="174"/>
      <c r="H389" s="176">
        <v>1.4279999999999999</v>
      </c>
      <c r="I389" s="177"/>
      <c r="J389" s="174"/>
      <c r="K389" s="174"/>
      <c r="L389" s="178"/>
      <c r="M389" s="179"/>
      <c r="N389" s="180"/>
      <c r="O389" s="180"/>
      <c r="P389" s="180"/>
      <c r="Q389" s="180"/>
      <c r="R389" s="180"/>
      <c r="S389" s="283"/>
      <c r="T389" s="180"/>
      <c r="U389" s="287"/>
      <c r="V389" s="181"/>
      <c r="AV389" s="182" t="s">
        <v>146</v>
      </c>
      <c r="AW389" s="182" t="s">
        <v>79</v>
      </c>
      <c r="AX389" s="11" t="s">
        <v>79</v>
      </c>
      <c r="AY389" s="11" t="s">
        <v>28</v>
      </c>
      <c r="AZ389" s="11" t="s">
        <v>66</v>
      </c>
      <c r="BA389" s="182" t="s">
        <v>137</v>
      </c>
    </row>
    <row r="390" spans="1:67" s="266" customFormat="1" ht="16.5" customHeight="1" x14ac:dyDescent="0.2">
      <c r="A390" s="200"/>
      <c r="B390" s="28"/>
      <c r="C390" s="196" t="s">
        <v>580</v>
      </c>
      <c r="D390" s="154" t="s">
        <v>139</v>
      </c>
      <c r="E390" s="318" t="s">
        <v>581</v>
      </c>
      <c r="F390" s="319" t="s">
        <v>582</v>
      </c>
      <c r="G390" s="154" t="s">
        <v>142</v>
      </c>
      <c r="H390" s="155">
        <v>1.052</v>
      </c>
      <c r="I390" s="156">
        <v>2895</v>
      </c>
      <c r="J390" s="157">
        <f>ROUND(I390*H390,2)</f>
        <v>3045.54</v>
      </c>
      <c r="K390" s="319" t="s">
        <v>143</v>
      </c>
      <c r="L390" s="32"/>
      <c r="M390" s="158" t="s">
        <v>1</v>
      </c>
      <c r="N390" s="159" t="s">
        <v>38</v>
      </c>
      <c r="O390" s="53"/>
      <c r="P390" s="160">
        <f>O390*H390</f>
        <v>0</v>
      </c>
      <c r="Q390" s="160">
        <v>2.45329</v>
      </c>
      <c r="R390" s="160">
        <f>Q390*H390</f>
        <v>2.58086108</v>
      </c>
      <c r="S390" s="283"/>
      <c r="T390" s="160">
        <v>0</v>
      </c>
      <c r="U390" s="287"/>
      <c r="V390" s="161">
        <f>T390*H390</f>
        <v>0</v>
      </c>
      <c r="AT390" s="268" t="s">
        <v>144</v>
      </c>
      <c r="AV390" s="268" t="s">
        <v>139</v>
      </c>
      <c r="AW390" s="268" t="s">
        <v>79</v>
      </c>
      <c r="BA390" s="268" t="s">
        <v>137</v>
      </c>
      <c r="BG390" s="162">
        <f>IF(N390="základní",J390,0)</f>
        <v>0</v>
      </c>
      <c r="BH390" s="162">
        <f>IF(N390="snížená",J390,0)</f>
        <v>3045.54</v>
      </c>
      <c r="BI390" s="162">
        <f>IF(N390="zákl. přenesená",J390,0)</f>
        <v>0</v>
      </c>
      <c r="BJ390" s="162">
        <f>IF(N390="sníž. přenesená",J390,0)</f>
        <v>0</v>
      </c>
      <c r="BK390" s="162">
        <f>IF(N390="nulová",J390,0)</f>
        <v>0</v>
      </c>
      <c r="BL390" s="268" t="s">
        <v>79</v>
      </c>
      <c r="BM390" s="162">
        <f>ROUND(I390*H390,2)</f>
        <v>3045.54</v>
      </c>
      <c r="BN390" s="268" t="s">
        <v>144</v>
      </c>
      <c r="BO390" s="268" t="s">
        <v>583</v>
      </c>
    </row>
    <row r="391" spans="1:67" s="10" customFormat="1" x14ac:dyDescent="0.2">
      <c r="A391" s="240"/>
      <c r="B391" s="163"/>
      <c r="C391" s="197"/>
      <c r="D391" s="165" t="s">
        <v>146</v>
      </c>
      <c r="E391" s="166" t="s">
        <v>1</v>
      </c>
      <c r="F391" s="166" t="s">
        <v>227</v>
      </c>
      <c r="G391" s="164"/>
      <c r="H391" s="166" t="s">
        <v>1</v>
      </c>
      <c r="I391" s="167"/>
      <c r="J391" s="164"/>
      <c r="K391" s="164"/>
      <c r="L391" s="168"/>
      <c r="M391" s="169"/>
      <c r="N391" s="170"/>
      <c r="O391" s="170"/>
      <c r="P391" s="170"/>
      <c r="Q391" s="170"/>
      <c r="R391" s="170"/>
      <c r="S391" s="283"/>
      <c r="T391" s="170"/>
      <c r="U391" s="287"/>
      <c r="V391" s="171"/>
      <c r="AV391" s="172" t="s">
        <v>146</v>
      </c>
      <c r="AW391" s="172" t="s">
        <v>79</v>
      </c>
      <c r="AX391" s="10" t="s">
        <v>73</v>
      </c>
      <c r="AY391" s="10" t="s">
        <v>28</v>
      </c>
      <c r="AZ391" s="10" t="s">
        <v>66</v>
      </c>
      <c r="BA391" s="172" t="s">
        <v>137</v>
      </c>
    </row>
    <row r="392" spans="1:67" s="11" customFormat="1" x14ac:dyDescent="0.2">
      <c r="A392" s="241"/>
      <c r="B392" s="173"/>
      <c r="C392" s="198"/>
      <c r="D392" s="165" t="s">
        <v>146</v>
      </c>
      <c r="E392" s="175" t="s">
        <v>1</v>
      </c>
      <c r="F392" s="175" t="s">
        <v>584</v>
      </c>
      <c r="G392" s="174"/>
      <c r="H392" s="176">
        <v>1.052</v>
      </c>
      <c r="I392" s="177"/>
      <c r="J392" s="174"/>
      <c r="K392" s="174"/>
      <c r="L392" s="178"/>
      <c r="M392" s="179"/>
      <c r="N392" s="180"/>
      <c r="O392" s="180"/>
      <c r="P392" s="180"/>
      <c r="Q392" s="180"/>
      <c r="R392" s="180"/>
      <c r="S392" s="283"/>
      <c r="T392" s="180"/>
      <c r="U392" s="287"/>
      <c r="V392" s="181"/>
      <c r="AV392" s="182" t="s">
        <v>146</v>
      </c>
      <c r="AW392" s="182" t="s">
        <v>79</v>
      </c>
      <c r="AX392" s="11" t="s">
        <v>79</v>
      </c>
      <c r="AY392" s="11" t="s">
        <v>28</v>
      </c>
      <c r="AZ392" s="11" t="s">
        <v>66</v>
      </c>
      <c r="BA392" s="182" t="s">
        <v>137</v>
      </c>
    </row>
    <row r="393" spans="1:67" s="266" customFormat="1" ht="16.5" customHeight="1" x14ac:dyDescent="0.2">
      <c r="A393" s="200"/>
      <c r="B393" s="28"/>
      <c r="C393" s="196" t="s">
        <v>585</v>
      </c>
      <c r="D393" s="154" t="s">
        <v>139</v>
      </c>
      <c r="E393" s="318" t="s">
        <v>586</v>
      </c>
      <c r="F393" s="319" t="s">
        <v>587</v>
      </c>
      <c r="G393" s="154" t="s">
        <v>142</v>
      </c>
      <c r="H393" s="155">
        <v>11.2</v>
      </c>
      <c r="I393" s="156">
        <v>294.5</v>
      </c>
      <c r="J393" s="157">
        <f>ROUND(I393*H393,2)</f>
        <v>3298.4</v>
      </c>
      <c r="K393" s="319" t="s">
        <v>143</v>
      </c>
      <c r="L393" s="32"/>
      <c r="M393" s="158" t="s">
        <v>1</v>
      </c>
      <c r="N393" s="159" t="s">
        <v>38</v>
      </c>
      <c r="O393" s="53"/>
      <c r="P393" s="160">
        <f>O393*H393</f>
        <v>0</v>
      </c>
      <c r="Q393" s="160">
        <v>0</v>
      </c>
      <c r="R393" s="160">
        <f>Q393*H393</f>
        <v>0</v>
      </c>
      <c r="S393" s="283"/>
      <c r="T393" s="160">
        <v>0</v>
      </c>
      <c r="U393" s="287"/>
      <c r="V393" s="161">
        <f>T393*H393</f>
        <v>0</v>
      </c>
      <c r="AT393" s="268" t="s">
        <v>144</v>
      </c>
      <c r="AV393" s="268" t="s">
        <v>139</v>
      </c>
      <c r="AW393" s="268" t="s">
        <v>79</v>
      </c>
      <c r="BA393" s="268" t="s">
        <v>137</v>
      </c>
      <c r="BG393" s="162">
        <f>IF(N393="základní",J393,0)</f>
        <v>0</v>
      </c>
      <c r="BH393" s="162">
        <f>IF(N393="snížená",J393,0)</f>
        <v>3298.4</v>
      </c>
      <c r="BI393" s="162">
        <f>IF(N393="zákl. přenesená",J393,0)</f>
        <v>0</v>
      </c>
      <c r="BJ393" s="162">
        <f>IF(N393="sníž. přenesená",J393,0)</f>
        <v>0</v>
      </c>
      <c r="BK393" s="162">
        <f>IF(N393="nulová",J393,0)</f>
        <v>0</v>
      </c>
      <c r="BL393" s="268" t="s">
        <v>79</v>
      </c>
      <c r="BM393" s="162">
        <f>ROUND(I393*H393,2)</f>
        <v>3298.4</v>
      </c>
      <c r="BN393" s="268" t="s">
        <v>144</v>
      </c>
      <c r="BO393" s="268" t="s">
        <v>588</v>
      </c>
    </row>
    <row r="394" spans="1:67" s="11" customFormat="1" x14ac:dyDescent="0.2">
      <c r="A394" s="241"/>
      <c r="B394" s="173"/>
      <c r="C394" s="198"/>
      <c r="D394" s="165" t="s">
        <v>146</v>
      </c>
      <c r="E394" s="175" t="s">
        <v>1</v>
      </c>
      <c r="F394" s="175" t="s">
        <v>589</v>
      </c>
      <c r="G394" s="174"/>
      <c r="H394" s="176">
        <v>11.2</v>
      </c>
      <c r="I394" s="177"/>
      <c r="J394" s="174"/>
      <c r="K394" s="174"/>
      <c r="L394" s="178"/>
      <c r="M394" s="179"/>
      <c r="N394" s="180"/>
      <c r="O394" s="180"/>
      <c r="P394" s="180"/>
      <c r="Q394" s="180"/>
      <c r="R394" s="180"/>
      <c r="S394" s="283"/>
      <c r="T394" s="180"/>
      <c r="U394" s="287"/>
      <c r="V394" s="181"/>
      <c r="AV394" s="182" t="s">
        <v>146</v>
      </c>
      <c r="AW394" s="182" t="s">
        <v>79</v>
      </c>
      <c r="AX394" s="11" t="s">
        <v>79</v>
      </c>
      <c r="AY394" s="11" t="s">
        <v>28</v>
      </c>
      <c r="AZ394" s="11" t="s">
        <v>66</v>
      </c>
      <c r="BA394" s="182" t="s">
        <v>137</v>
      </c>
    </row>
    <row r="395" spans="1:67" s="266" customFormat="1" ht="16.5" customHeight="1" x14ac:dyDescent="0.2">
      <c r="A395" s="200"/>
      <c r="B395" s="28"/>
      <c r="C395" s="196" t="s">
        <v>590</v>
      </c>
      <c r="D395" s="154" t="s">
        <v>139</v>
      </c>
      <c r="E395" s="318" t="s">
        <v>591</v>
      </c>
      <c r="F395" s="319" t="s">
        <v>592</v>
      </c>
      <c r="G395" s="154" t="s">
        <v>142</v>
      </c>
      <c r="H395" s="155">
        <v>1.052</v>
      </c>
      <c r="I395" s="156">
        <v>73.599999999999994</v>
      </c>
      <c r="J395" s="157">
        <f>ROUND(I395*H395,2)</f>
        <v>77.430000000000007</v>
      </c>
      <c r="K395" s="319" t="s">
        <v>143</v>
      </c>
      <c r="L395" s="32"/>
      <c r="M395" s="158" t="s">
        <v>1</v>
      </c>
      <c r="N395" s="159" t="s">
        <v>38</v>
      </c>
      <c r="O395" s="53"/>
      <c r="P395" s="160">
        <f>O395*H395</f>
        <v>0</v>
      </c>
      <c r="Q395" s="160">
        <v>0</v>
      </c>
      <c r="R395" s="160">
        <f>Q395*H395</f>
        <v>0</v>
      </c>
      <c r="S395" s="283"/>
      <c r="T395" s="160">
        <v>0</v>
      </c>
      <c r="U395" s="287"/>
      <c r="V395" s="161">
        <f>T395*H395</f>
        <v>0</v>
      </c>
      <c r="AT395" s="268" t="s">
        <v>144</v>
      </c>
      <c r="AV395" s="268" t="s">
        <v>139</v>
      </c>
      <c r="AW395" s="268" t="s">
        <v>79</v>
      </c>
      <c r="BA395" s="268" t="s">
        <v>137</v>
      </c>
      <c r="BG395" s="162">
        <f>IF(N395="základní",J395,0)</f>
        <v>0</v>
      </c>
      <c r="BH395" s="162">
        <f>IF(N395="snížená",J395,0)</f>
        <v>77.430000000000007</v>
      </c>
      <c r="BI395" s="162">
        <f>IF(N395="zákl. přenesená",J395,0)</f>
        <v>0</v>
      </c>
      <c r="BJ395" s="162">
        <f>IF(N395="sníž. přenesená",J395,0)</f>
        <v>0</v>
      </c>
      <c r="BK395" s="162">
        <f>IF(N395="nulová",J395,0)</f>
        <v>0</v>
      </c>
      <c r="BL395" s="268" t="s">
        <v>79</v>
      </c>
      <c r="BM395" s="162">
        <f>ROUND(I395*H395,2)</f>
        <v>77.430000000000007</v>
      </c>
      <c r="BN395" s="268" t="s">
        <v>144</v>
      </c>
      <c r="BO395" s="268" t="s">
        <v>593</v>
      </c>
    </row>
    <row r="396" spans="1:67" s="11" customFormat="1" x14ac:dyDescent="0.2">
      <c r="A396" s="241"/>
      <c r="B396" s="173"/>
      <c r="C396" s="198"/>
      <c r="D396" s="165" t="s">
        <v>146</v>
      </c>
      <c r="E396" s="175" t="s">
        <v>1</v>
      </c>
      <c r="F396" s="175" t="s">
        <v>594</v>
      </c>
      <c r="G396" s="174"/>
      <c r="H396" s="176">
        <v>1.052</v>
      </c>
      <c r="I396" s="177"/>
      <c r="J396" s="174"/>
      <c r="K396" s="174"/>
      <c r="L396" s="178"/>
      <c r="M396" s="179"/>
      <c r="N396" s="180"/>
      <c r="O396" s="180"/>
      <c r="P396" s="180"/>
      <c r="Q396" s="180"/>
      <c r="R396" s="180"/>
      <c r="S396" s="283"/>
      <c r="T396" s="180"/>
      <c r="U396" s="287"/>
      <c r="V396" s="181"/>
      <c r="AV396" s="182" t="s">
        <v>146</v>
      </c>
      <c r="AW396" s="182" t="s">
        <v>79</v>
      </c>
      <c r="AX396" s="11" t="s">
        <v>79</v>
      </c>
      <c r="AY396" s="11" t="s">
        <v>28</v>
      </c>
      <c r="AZ396" s="11" t="s">
        <v>66</v>
      </c>
      <c r="BA396" s="182" t="s">
        <v>137</v>
      </c>
    </row>
    <row r="397" spans="1:67" s="266" customFormat="1" ht="16.5" customHeight="1" x14ac:dyDescent="0.2">
      <c r="A397" s="200"/>
      <c r="B397" s="28"/>
      <c r="C397" s="196" t="s">
        <v>595</v>
      </c>
      <c r="D397" s="154" t="s">
        <v>139</v>
      </c>
      <c r="E397" s="318" t="s">
        <v>596</v>
      </c>
      <c r="F397" s="319" t="s">
        <v>597</v>
      </c>
      <c r="G397" s="154" t="s">
        <v>242</v>
      </c>
      <c r="H397" s="155">
        <v>0.51900000000000002</v>
      </c>
      <c r="I397" s="156">
        <v>275</v>
      </c>
      <c r="J397" s="157">
        <f>ROUND(I397*H397,2)</f>
        <v>142.72999999999999</v>
      </c>
      <c r="K397" s="319" t="s">
        <v>143</v>
      </c>
      <c r="L397" s="32"/>
      <c r="M397" s="158" t="s">
        <v>1</v>
      </c>
      <c r="N397" s="159" t="s">
        <v>38</v>
      </c>
      <c r="O397" s="53"/>
      <c r="P397" s="160">
        <f>O397*H397</f>
        <v>0</v>
      </c>
      <c r="Q397" s="160">
        <v>1.3520000000000001E-2</v>
      </c>
      <c r="R397" s="160">
        <f>Q397*H397</f>
        <v>7.0168800000000005E-3</v>
      </c>
      <c r="S397" s="283"/>
      <c r="T397" s="160">
        <v>0</v>
      </c>
      <c r="U397" s="287"/>
      <c r="V397" s="161">
        <f>T397*H397</f>
        <v>0</v>
      </c>
      <c r="AT397" s="268" t="s">
        <v>144</v>
      </c>
      <c r="AV397" s="268" t="s">
        <v>139</v>
      </c>
      <c r="AW397" s="268" t="s">
        <v>79</v>
      </c>
      <c r="BA397" s="268" t="s">
        <v>137</v>
      </c>
      <c r="BG397" s="162">
        <f>IF(N397="základní",J397,0)</f>
        <v>0</v>
      </c>
      <c r="BH397" s="162">
        <f>IF(N397="snížená",J397,0)</f>
        <v>142.72999999999999</v>
      </c>
      <c r="BI397" s="162">
        <f>IF(N397="zákl. přenesená",J397,0)</f>
        <v>0</v>
      </c>
      <c r="BJ397" s="162">
        <f>IF(N397="sníž. přenesená",J397,0)</f>
        <v>0</v>
      </c>
      <c r="BK397" s="162">
        <f>IF(N397="nulová",J397,0)</f>
        <v>0</v>
      </c>
      <c r="BL397" s="268" t="s">
        <v>79</v>
      </c>
      <c r="BM397" s="162">
        <f>ROUND(I397*H397,2)</f>
        <v>142.72999999999999</v>
      </c>
      <c r="BN397" s="268" t="s">
        <v>144</v>
      </c>
      <c r="BO397" s="268" t="s">
        <v>598</v>
      </c>
    </row>
    <row r="398" spans="1:67" s="10" customFormat="1" x14ac:dyDescent="0.2">
      <c r="A398" s="240"/>
      <c r="B398" s="163"/>
      <c r="C398" s="197"/>
      <c r="D398" s="165" t="s">
        <v>146</v>
      </c>
      <c r="E398" s="166" t="s">
        <v>1</v>
      </c>
      <c r="F398" s="166" t="s">
        <v>227</v>
      </c>
      <c r="G398" s="164"/>
      <c r="H398" s="166" t="s">
        <v>1</v>
      </c>
      <c r="I398" s="167"/>
      <c r="J398" s="164"/>
      <c r="K398" s="164"/>
      <c r="L398" s="168"/>
      <c r="M398" s="169"/>
      <c r="N398" s="170"/>
      <c r="O398" s="170"/>
      <c r="P398" s="170"/>
      <c r="Q398" s="170"/>
      <c r="R398" s="170"/>
      <c r="S398" s="283"/>
      <c r="T398" s="170"/>
      <c r="U398" s="287"/>
      <c r="V398" s="171"/>
      <c r="AV398" s="172" t="s">
        <v>146</v>
      </c>
      <c r="AW398" s="172" t="s">
        <v>79</v>
      </c>
      <c r="AX398" s="10" t="s">
        <v>73</v>
      </c>
      <c r="AY398" s="10" t="s">
        <v>28</v>
      </c>
      <c r="AZ398" s="10" t="s">
        <v>66</v>
      </c>
      <c r="BA398" s="172" t="s">
        <v>137</v>
      </c>
    </row>
    <row r="399" spans="1:67" s="11" customFormat="1" x14ac:dyDescent="0.2">
      <c r="A399" s="241"/>
      <c r="B399" s="173"/>
      <c r="C399" s="198"/>
      <c r="D399" s="165" t="s">
        <v>146</v>
      </c>
      <c r="E399" s="175" t="s">
        <v>1</v>
      </c>
      <c r="F399" s="175" t="s">
        <v>599</v>
      </c>
      <c r="G399" s="174"/>
      <c r="H399" s="176">
        <v>0.51900000000000002</v>
      </c>
      <c r="I399" s="177"/>
      <c r="J399" s="174"/>
      <c r="K399" s="174"/>
      <c r="L399" s="178"/>
      <c r="M399" s="179"/>
      <c r="N399" s="180"/>
      <c r="O399" s="180"/>
      <c r="P399" s="180"/>
      <c r="Q399" s="180"/>
      <c r="R399" s="180"/>
      <c r="S399" s="283"/>
      <c r="T399" s="180"/>
      <c r="U399" s="287"/>
      <c r="V399" s="181"/>
      <c r="AV399" s="182" t="s">
        <v>146</v>
      </c>
      <c r="AW399" s="182" t="s">
        <v>79</v>
      </c>
      <c r="AX399" s="11" t="s">
        <v>79</v>
      </c>
      <c r="AY399" s="11" t="s">
        <v>28</v>
      </c>
      <c r="AZ399" s="11" t="s">
        <v>66</v>
      </c>
      <c r="BA399" s="182" t="s">
        <v>137</v>
      </c>
    </row>
    <row r="400" spans="1:67" s="266" customFormat="1" ht="16.5" customHeight="1" x14ac:dyDescent="0.2">
      <c r="A400" s="200"/>
      <c r="B400" s="28"/>
      <c r="C400" s="196" t="s">
        <v>600</v>
      </c>
      <c r="D400" s="154" t="s">
        <v>139</v>
      </c>
      <c r="E400" s="318" t="s">
        <v>601</v>
      </c>
      <c r="F400" s="319" t="s">
        <v>602</v>
      </c>
      <c r="G400" s="154" t="s">
        <v>242</v>
      </c>
      <c r="H400" s="155">
        <v>0.51900000000000002</v>
      </c>
      <c r="I400" s="156">
        <v>83</v>
      </c>
      <c r="J400" s="157">
        <f>ROUND(I400*H400,2)</f>
        <v>43.08</v>
      </c>
      <c r="K400" s="319" t="s">
        <v>143</v>
      </c>
      <c r="L400" s="32"/>
      <c r="M400" s="158" t="s">
        <v>1</v>
      </c>
      <c r="N400" s="159" t="s">
        <v>38</v>
      </c>
      <c r="O400" s="53"/>
      <c r="P400" s="160">
        <f>O400*H400</f>
        <v>0</v>
      </c>
      <c r="Q400" s="160">
        <v>0</v>
      </c>
      <c r="R400" s="160">
        <f>Q400*H400</f>
        <v>0</v>
      </c>
      <c r="S400" s="283"/>
      <c r="T400" s="160">
        <v>0</v>
      </c>
      <c r="U400" s="287"/>
      <c r="V400" s="161">
        <f>T400*H400</f>
        <v>0</v>
      </c>
      <c r="AT400" s="268" t="s">
        <v>144</v>
      </c>
      <c r="AV400" s="268" t="s">
        <v>139</v>
      </c>
      <c r="AW400" s="268" t="s">
        <v>79</v>
      </c>
      <c r="BA400" s="268" t="s">
        <v>137</v>
      </c>
      <c r="BG400" s="162">
        <f>IF(N400="základní",J400,0)</f>
        <v>0</v>
      </c>
      <c r="BH400" s="162">
        <f>IF(N400="snížená",J400,0)</f>
        <v>43.08</v>
      </c>
      <c r="BI400" s="162">
        <f>IF(N400="zákl. přenesená",J400,0)</f>
        <v>0</v>
      </c>
      <c r="BJ400" s="162">
        <f>IF(N400="sníž. přenesená",J400,0)</f>
        <v>0</v>
      </c>
      <c r="BK400" s="162">
        <f>IF(N400="nulová",J400,0)</f>
        <v>0</v>
      </c>
      <c r="BL400" s="268" t="s">
        <v>79</v>
      </c>
      <c r="BM400" s="162">
        <f>ROUND(I400*H400,2)</f>
        <v>43.08</v>
      </c>
      <c r="BN400" s="268" t="s">
        <v>144</v>
      </c>
      <c r="BO400" s="268" t="s">
        <v>603</v>
      </c>
    </row>
    <row r="401" spans="1:67" s="11" customFormat="1" x14ac:dyDescent="0.2">
      <c r="A401" s="241"/>
      <c r="B401" s="173"/>
      <c r="C401" s="198"/>
      <c r="D401" s="165" t="s">
        <v>146</v>
      </c>
      <c r="E401" s="175" t="s">
        <v>1</v>
      </c>
      <c r="F401" s="175" t="s">
        <v>604</v>
      </c>
      <c r="G401" s="174"/>
      <c r="H401" s="176">
        <v>0.51900000000000002</v>
      </c>
      <c r="I401" s="177"/>
      <c r="J401" s="174"/>
      <c r="K401" s="174"/>
      <c r="L401" s="178"/>
      <c r="M401" s="179"/>
      <c r="N401" s="180"/>
      <c r="O401" s="180"/>
      <c r="P401" s="180"/>
      <c r="Q401" s="180"/>
      <c r="R401" s="180"/>
      <c r="S401" s="283"/>
      <c r="T401" s="180"/>
      <c r="U401" s="287"/>
      <c r="V401" s="181"/>
      <c r="AV401" s="182" t="s">
        <v>146</v>
      </c>
      <c r="AW401" s="182" t="s">
        <v>79</v>
      </c>
      <c r="AX401" s="11" t="s">
        <v>79</v>
      </c>
      <c r="AY401" s="11" t="s">
        <v>28</v>
      </c>
      <c r="AZ401" s="11" t="s">
        <v>66</v>
      </c>
      <c r="BA401" s="182" t="s">
        <v>137</v>
      </c>
    </row>
    <row r="402" spans="1:67" s="266" customFormat="1" ht="16.5" customHeight="1" x14ac:dyDescent="0.2">
      <c r="A402" s="200"/>
      <c r="B402" s="28"/>
      <c r="C402" s="196" t="s">
        <v>605</v>
      </c>
      <c r="D402" s="154" t="s">
        <v>139</v>
      </c>
      <c r="E402" s="318" t="s">
        <v>606</v>
      </c>
      <c r="F402" s="319" t="s">
        <v>607</v>
      </c>
      <c r="G402" s="154" t="s">
        <v>208</v>
      </c>
      <c r="H402" s="155">
        <v>0.57199999999999995</v>
      </c>
      <c r="I402" s="156">
        <v>25830</v>
      </c>
      <c r="J402" s="157">
        <f>ROUND(I402*H402,2)</f>
        <v>14774.76</v>
      </c>
      <c r="K402" s="319" t="s">
        <v>143</v>
      </c>
      <c r="L402" s="32"/>
      <c r="M402" s="158" t="s">
        <v>1</v>
      </c>
      <c r="N402" s="159" t="s">
        <v>38</v>
      </c>
      <c r="O402" s="53"/>
      <c r="P402" s="160">
        <f>O402*H402</f>
        <v>0</v>
      </c>
      <c r="Q402" s="160">
        <v>1.06277</v>
      </c>
      <c r="R402" s="160">
        <f>Q402*H402</f>
        <v>0.60790443999999999</v>
      </c>
      <c r="S402" s="283"/>
      <c r="T402" s="160">
        <v>0</v>
      </c>
      <c r="U402" s="287"/>
      <c r="V402" s="161">
        <f>T402*H402</f>
        <v>0</v>
      </c>
      <c r="AT402" s="268" t="s">
        <v>144</v>
      </c>
      <c r="AV402" s="268" t="s">
        <v>139</v>
      </c>
      <c r="AW402" s="268" t="s">
        <v>79</v>
      </c>
      <c r="BA402" s="268" t="s">
        <v>137</v>
      </c>
      <c r="BG402" s="162">
        <f>IF(N402="základní",J402,0)</f>
        <v>0</v>
      </c>
      <c r="BH402" s="162">
        <f>IF(N402="snížená",J402,0)</f>
        <v>14774.76</v>
      </c>
      <c r="BI402" s="162">
        <f>IF(N402="zákl. přenesená",J402,0)</f>
        <v>0</v>
      </c>
      <c r="BJ402" s="162">
        <f>IF(N402="sníž. přenesená",J402,0)</f>
        <v>0</v>
      </c>
      <c r="BK402" s="162">
        <f>IF(N402="nulová",J402,0)</f>
        <v>0</v>
      </c>
      <c r="BL402" s="268" t="s">
        <v>79</v>
      </c>
      <c r="BM402" s="162">
        <f>ROUND(I402*H402,2)</f>
        <v>14774.76</v>
      </c>
      <c r="BN402" s="268" t="s">
        <v>144</v>
      </c>
      <c r="BO402" s="268" t="s">
        <v>608</v>
      </c>
    </row>
    <row r="403" spans="1:67" s="10" customFormat="1" x14ac:dyDescent="0.2">
      <c r="A403" s="240"/>
      <c r="B403" s="163"/>
      <c r="C403" s="197"/>
      <c r="D403" s="165" t="s">
        <v>146</v>
      </c>
      <c r="E403" s="166" t="s">
        <v>1</v>
      </c>
      <c r="F403" s="166" t="s">
        <v>227</v>
      </c>
      <c r="G403" s="164"/>
      <c r="H403" s="166" t="s">
        <v>1</v>
      </c>
      <c r="I403" s="167"/>
      <c r="J403" s="164"/>
      <c r="K403" s="164"/>
      <c r="L403" s="168"/>
      <c r="M403" s="169"/>
      <c r="N403" s="170"/>
      <c r="O403" s="170"/>
      <c r="P403" s="170"/>
      <c r="Q403" s="170"/>
      <c r="R403" s="170"/>
      <c r="S403" s="283"/>
      <c r="T403" s="170"/>
      <c r="U403" s="287"/>
      <c r="V403" s="171"/>
      <c r="AV403" s="172" t="s">
        <v>146</v>
      </c>
      <c r="AW403" s="172" t="s">
        <v>79</v>
      </c>
      <c r="AX403" s="10" t="s">
        <v>73</v>
      </c>
      <c r="AY403" s="10" t="s">
        <v>28</v>
      </c>
      <c r="AZ403" s="10" t="s">
        <v>66</v>
      </c>
      <c r="BA403" s="172" t="s">
        <v>137</v>
      </c>
    </row>
    <row r="404" spans="1:67" s="11" customFormat="1" x14ac:dyDescent="0.2">
      <c r="A404" s="241"/>
      <c r="B404" s="173"/>
      <c r="C404" s="198"/>
      <c r="D404" s="165" t="s">
        <v>146</v>
      </c>
      <c r="E404" s="175" t="s">
        <v>1</v>
      </c>
      <c r="F404" s="175" t="s">
        <v>609</v>
      </c>
      <c r="G404" s="174"/>
      <c r="H404" s="176">
        <v>0.57199999999999995</v>
      </c>
      <c r="I404" s="177"/>
      <c r="J404" s="174"/>
      <c r="K404" s="174"/>
      <c r="L404" s="178"/>
      <c r="M404" s="179"/>
      <c r="N404" s="180"/>
      <c r="O404" s="180"/>
      <c r="P404" s="180"/>
      <c r="Q404" s="180"/>
      <c r="R404" s="180"/>
      <c r="S404" s="283"/>
      <c r="T404" s="180"/>
      <c r="U404" s="287"/>
      <c r="V404" s="181"/>
      <c r="AV404" s="182" t="s">
        <v>146</v>
      </c>
      <c r="AW404" s="182" t="s">
        <v>79</v>
      </c>
      <c r="AX404" s="11" t="s">
        <v>79</v>
      </c>
      <c r="AY404" s="11" t="s">
        <v>28</v>
      </c>
      <c r="AZ404" s="11" t="s">
        <v>66</v>
      </c>
      <c r="BA404" s="182" t="s">
        <v>137</v>
      </c>
    </row>
    <row r="405" spans="1:67" s="266" customFormat="1" ht="16.5" customHeight="1" x14ac:dyDescent="0.2">
      <c r="A405" s="200"/>
      <c r="B405" s="28"/>
      <c r="C405" s="196" t="s">
        <v>610</v>
      </c>
      <c r="D405" s="154" t="s">
        <v>139</v>
      </c>
      <c r="E405" s="318" t="s">
        <v>611</v>
      </c>
      <c r="F405" s="319" t="s">
        <v>612</v>
      </c>
      <c r="G405" s="154" t="s">
        <v>242</v>
      </c>
      <c r="H405" s="155">
        <v>17.242000000000001</v>
      </c>
      <c r="I405" s="156">
        <v>304.5</v>
      </c>
      <c r="J405" s="157">
        <f>ROUND(I405*H405,2)</f>
        <v>5250.19</v>
      </c>
      <c r="K405" s="319" t="s">
        <v>143</v>
      </c>
      <c r="L405" s="32"/>
      <c r="M405" s="158" t="s">
        <v>1</v>
      </c>
      <c r="N405" s="159" t="s">
        <v>38</v>
      </c>
      <c r="O405" s="53"/>
      <c r="P405" s="160">
        <f>O405*H405</f>
        <v>0</v>
      </c>
      <c r="Q405" s="160">
        <v>0.105</v>
      </c>
      <c r="R405" s="160">
        <f>Q405*H405</f>
        <v>1.8104100000000001</v>
      </c>
      <c r="S405" s="283"/>
      <c r="T405" s="160">
        <v>0</v>
      </c>
      <c r="U405" s="287"/>
      <c r="V405" s="161">
        <f>T405*H405</f>
        <v>0</v>
      </c>
      <c r="AT405" s="268" t="s">
        <v>144</v>
      </c>
      <c r="AV405" s="268" t="s">
        <v>139</v>
      </c>
      <c r="AW405" s="268" t="s">
        <v>79</v>
      </c>
      <c r="BA405" s="268" t="s">
        <v>137</v>
      </c>
      <c r="BG405" s="162">
        <f>IF(N405="základní",J405,0)</f>
        <v>0</v>
      </c>
      <c r="BH405" s="162">
        <f>IF(N405="snížená",J405,0)</f>
        <v>5250.19</v>
      </c>
      <c r="BI405" s="162">
        <f>IF(N405="zákl. přenesená",J405,0)</f>
        <v>0</v>
      </c>
      <c r="BJ405" s="162">
        <f>IF(N405="sníž. přenesená",J405,0)</f>
        <v>0</v>
      </c>
      <c r="BK405" s="162">
        <f>IF(N405="nulová",J405,0)</f>
        <v>0</v>
      </c>
      <c r="BL405" s="268" t="s">
        <v>79</v>
      </c>
      <c r="BM405" s="162">
        <f>ROUND(I405*H405,2)</f>
        <v>5250.19</v>
      </c>
      <c r="BN405" s="268" t="s">
        <v>144</v>
      </c>
      <c r="BO405" s="268" t="s">
        <v>613</v>
      </c>
    </row>
    <row r="406" spans="1:67" s="10" customFormat="1" x14ac:dyDescent="0.2">
      <c r="A406" s="240"/>
      <c r="B406" s="163"/>
      <c r="C406" s="197"/>
      <c r="D406" s="165" t="s">
        <v>146</v>
      </c>
      <c r="E406" s="166" t="s">
        <v>1</v>
      </c>
      <c r="F406" s="166" t="s">
        <v>227</v>
      </c>
      <c r="G406" s="164"/>
      <c r="H406" s="166" t="s">
        <v>1</v>
      </c>
      <c r="I406" s="167"/>
      <c r="J406" s="164"/>
      <c r="K406" s="164"/>
      <c r="L406" s="168"/>
      <c r="M406" s="169"/>
      <c r="N406" s="170"/>
      <c r="O406" s="170"/>
      <c r="P406" s="170"/>
      <c r="Q406" s="170"/>
      <c r="R406" s="170"/>
      <c r="S406" s="283"/>
      <c r="T406" s="170"/>
      <c r="U406" s="287"/>
      <c r="V406" s="171"/>
      <c r="AV406" s="172" t="s">
        <v>146</v>
      </c>
      <c r="AW406" s="172" t="s">
        <v>79</v>
      </c>
      <c r="AX406" s="10" t="s">
        <v>73</v>
      </c>
      <c r="AY406" s="10" t="s">
        <v>28</v>
      </c>
      <c r="AZ406" s="10" t="s">
        <v>66</v>
      </c>
      <c r="BA406" s="172" t="s">
        <v>137</v>
      </c>
    </row>
    <row r="407" spans="1:67" s="11" customFormat="1" x14ac:dyDescent="0.2">
      <c r="A407" s="241"/>
      <c r="B407" s="173"/>
      <c r="C407" s="198"/>
      <c r="D407" s="165" t="s">
        <v>146</v>
      </c>
      <c r="E407" s="175" t="s">
        <v>1</v>
      </c>
      <c r="F407" s="175" t="s">
        <v>614</v>
      </c>
      <c r="G407" s="174"/>
      <c r="H407" s="176">
        <v>7.306</v>
      </c>
      <c r="I407" s="177"/>
      <c r="J407" s="174"/>
      <c r="K407" s="174"/>
      <c r="L407" s="178"/>
      <c r="M407" s="179"/>
      <c r="N407" s="180"/>
      <c r="O407" s="180"/>
      <c r="P407" s="180"/>
      <c r="Q407" s="180"/>
      <c r="R407" s="180"/>
      <c r="S407" s="283"/>
      <c r="T407" s="180"/>
      <c r="U407" s="287"/>
      <c r="V407" s="181"/>
      <c r="AV407" s="182" t="s">
        <v>146</v>
      </c>
      <c r="AW407" s="182" t="s">
        <v>79</v>
      </c>
      <c r="AX407" s="11" t="s">
        <v>79</v>
      </c>
      <c r="AY407" s="11" t="s">
        <v>28</v>
      </c>
      <c r="AZ407" s="11" t="s">
        <v>66</v>
      </c>
      <c r="BA407" s="182" t="s">
        <v>137</v>
      </c>
    </row>
    <row r="408" spans="1:67" s="11" customFormat="1" x14ac:dyDescent="0.2">
      <c r="A408" s="241"/>
      <c r="B408" s="173"/>
      <c r="C408" s="198"/>
      <c r="D408" s="165" t="s">
        <v>146</v>
      </c>
      <c r="E408" s="175" t="s">
        <v>1</v>
      </c>
      <c r="F408" s="175" t="s">
        <v>615</v>
      </c>
      <c r="G408" s="174"/>
      <c r="H408" s="176">
        <v>9.9359999999999999</v>
      </c>
      <c r="I408" s="177"/>
      <c r="J408" s="174"/>
      <c r="K408" s="174"/>
      <c r="L408" s="178"/>
      <c r="M408" s="179"/>
      <c r="N408" s="180"/>
      <c r="O408" s="180"/>
      <c r="P408" s="180"/>
      <c r="Q408" s="180"/>
      <c r="R408" s="180"/>
      <c r="S408" s="283"/>
      <c r="T408" s="180"/>
      <c r="U408" s="287"/>
      <c r="V408" s="181"/>
      <c r="AV408" s="182" t="s">
        <v>146</v>
      </c>
      <c r="AW408" s="182" t="s">
        <v>79</v>
      </c>
      <c r="AX408" s="11" t="s">
        <v>79</v>
      </c>
      <c r="AY408" s="11" t="s">
        <v>28</v>
      </c>
      <c r="AZ408" s="11" t="s">
        <v>66</v>
      </c>
      <c r="BA408" s="182" t="s">
        <v>137</v>
      </c>
    </row>
    <row r="409" spans="1:67" s="266" customFormat="1" ht="16.5" customHeight="1" x14ac:dyDescent="0.2">
      <c r="A409" s="200"/>
      <c r="B409" s="28"/>
      <c r="C409" s="196" t="s">
        <v>616</v>
      </c>
      <c r="D409" s="154" t="s">
        <v>139</v>
      </c>
      <c r="E409" s="318" t="s">
        <v>617</v>
      </c>
      <c r="F409" s="319" t="s">
        <v>618</v>
      </c>
      <c r="G409" s="154" t="s">
        <v>242</v>
      </c>
      <c r="H409" s="155">
        <v>19.042999999999999</v>
      </c>
      <c r="I409" s="156">
        <v>29</v>
      </c>
      <c r="J409" s="157">
        <f>ROUND(I409*H409,2)</f>
        <v>552.25</v>
      </c>
      <c r="K409" s="319" t="s">
        <v>143</v>
      </c>
      <c r="L409" s="32"/>
      <c r="M409" s="158" t="s">
        <v>1</v>
      </c>
      <c r="N409" s="159" t="s">
        <v>38</v>
      </c>
      <c r="O409" s="53"/>
      <c r="P409" s="160">
        <f>O409*H409</f>
        <v>0</v>
      </c>
      <c r="Q409" s="160">
        <v>6.9999999999999999E-4</v>
      </c>
      <c r="R409" s="160">
        <f>Q409*H409</f>
        <v>1.3330099999999999E-2</v>
      </c>
      <c r="S409" s="283"/>
      <c r="T409" s="160">
        <v>0</v>
      </c>
      <c r="U409" s="287"/>
      <c r="V409" s="161">
        <f>T409*H409</f>
        <v>0</v>
      </c>
      <c r="AT409" s="268" t="s">
        <v>144</v>
      </c>
      <c r="AV409" s="268" t="s">
        <v>139</v>
      </c>
      <c r="AW409" s="268" t="s">
        <v>79</v>
      </c>
      <c r="BA409" s="268" t="s">
        <v>137</v>
      </c>
      <c r="BG409" s="162">
        <f>IF(N409="základní",J409,0)</f>
        <v>0</v>
      </c>
      <c r="BH409" s="162">
        <f>IF(N409="snížená",J409,0)</f>
        <v>552.25</v>
      </c>
      <c r="BI409" s="162">
        <f>IF(N409="zákl. přenesená",J409,0)</f>
        <v>0</v>
      </c>
      <c r="BJ409" s="162">
        <f>IF(N409="sníž. přenesená",J409,0)</f>
        <v>0</v>
      </c>
      <c r="BK409" s="162">
        <f>IF(N409="nulová",J409,0)</f>
        <v>0</v>
      </c>
      <c r="BL409" s="268" t="s">
        <v>79</v>
      </c>
      <c r="BM409" s="162">
        <f>ROUND(I409*H409,2)</f>
        <v>552.25</v>
      </c>
      <c r="BN409" s="268" t="s">
        <v>144</v>
      </c>
      <c r="BO409" s="268" t="s">
        <v>619</v>
      </c>
    </row>
    <row r="410" spans="1:67" s="10" customFormat="1" x14ac:dyDescent="0.2">
      <c r="A410" s="240"/>
      <c r="B410" s="163"/>
      <c r="C410" s="197"/>
      <c r="D410" s="165" t="s">
        <v>146</v>
      </c>
      <c r="E410" s="166" t="s">
        <v>1</v>
      </c>
      <c r="F410" s="166" t="s">
        <v>388</v>
      </c>
      <c r="G410" s="164"/>
      <c r="H410" s="166" t="s">
        <v>1</v>
      </c>
      <c r="I410" s="167"/>
      <c r="J410" s="164"/>
      <c r="K410" s="164"/>
      <c r="L410" s="168"/>
      <c r="M410" s="169"/>
      <c r="N410" s="170"/>
      <c r="O410" s="170"/>
      <c r="P410" s="170"/>
      <c r="Q410" s="170"/>
      <c r="R410" s="170"/>
      <c r="S410" s="283"/>
      <c r="T410" s="170"/>
      <c r="U410" s="287"/>
      <c r="V410" s="171"/>
      <c r="AV410" s="172" t="s">
        <v>146</v>
      </c>
      <c r="AW410" s="172" t="s">
        <v>79</v>
      </c>
      <c r="AX410" s="10" t="s">
        <v>73</v>
      </c>
      <c r="AY410" s="10" t="s">
        <v>28</v>
      </c>
      <c r="AZ410" s="10" t="s">
        <v>66</v>
      </c>
      <c r="BA410" s="172" t="s">
        <v>137</v>
      </c>
    </row>
    <row r="411" spans="1:67" s="11" customFormat="1" x14ac:dyDescent="0.2">
      <c r="A411" s="241"/>
      <c r="B411" s="173"/>
      <c r="C411" s="198"/>
      <c r="D411" s="165" t="s">
        <v>146</v>
      </c>
      <c r="E411" s="175" t="s">
        <v>1</v>
      </c>
      <c r="F411" s="175" t="s">
        <v>620</v>
      </c>
      <c r="G411" s="174"/>
      <c r="H411" s="176">
        <v>19.042999999999999</v>
      </c>
      <c r="I411" s="177"/>
      <c r="J411" s="174"/>
      <c r="K411" s="174"/>
      <c r="L411" s="178"/>
      <c r="M411" s="179"/>
      <c r="N411" s="180"/>
      <c r="O411" s="180"/>
      <c r="P411" s="180"/>
      <c r="Q411" s="180"/>
      <c r="R411" s="180"/>
      <c r="S411" s="283"/>
      <c r="T411" s="180"/>
      <c r="U411" s="287"/>
      <c r="V411" s="181"/>
      <c r="AV411" s="182" t="s">
        <v>146</v>
      </c>
      <c r="AW411" s="182" t="s">
        <v>79</v>
      </c>
      <c r="AX411" s="11" t="s">
        <v>79</v>
      </c>
      <c r="AY411" s="11" t="s">
        <v>28</v>
      </c>
      <c r="AZ411" s="11" t="s">
        <v>66</v>
      </c>
      <c r="BA411" s="182" t="s">
        <v>137</v>
      </c>
    </row>
    <row r="412" spans="1:67" s="266" customFormat="1" ht="16.5" customHeight="1" x14ac:dyDescent="0.2">
      <c r="A412" s="200"/>
      <c r="B412" s="28"/>
      <c r="C412" s="196" t="s">
        <v>621</v>
      </c>
      <c r="D412" s="154" t="s">
        <v>139</v>
      </c>
      <c r="E412" s="318" t="s">
        <v>622</v>
      </c>
      <c r="F412" s="319" t="s">
        <v>623</v>
      </c>
      <c r="G412" s="154" t="s">
        <v>142</v>
      </c>
      <c r="H412" s="155">
        <v>2.4140000000000001</v>
      </c>
      <c r="I412" s="156">
        <v>1120</v>
      </c>
      <c r="J412" s="157">
        <f>ROUND(I412*H412,2)</f>
        <v>2703.68</v>
      </c>
      <c r="K412" s="319" t="s">
        <v>143</v>
      </c>
      <c r="L412" s="32"/>
      <c r="M412" s="158" t="s">
        <v>1</v>
      </c>
      <c r="N412" s="159" t="s">
        <v>38</v>
      </c>
      <c r="O412" s="53"/>
      <c r="P412" s="160">
        <f>O412*H412</f>
        <v>0</v>
      </c>
      <c r="Q412" s="160">
        <v>1.98</v>
      </c>
      <c r="R412" s="160">
        <f>Q412*H412</f>
        <v>4.7797200000000002</v>
      </c>
      <c r="S412" s="283"/>
      <c r="T412" s="160">
        <v>0</v>
      </c>
      <c r="U412" s="287"/>
      <c r="V412" s="161">
        <f>T412*H412</f>
        <v>0</v>
      </c>
      <c r="AT412" s="268" t="s">
        <v>144</v>
      </c>
      <c r="AV412" s="268" t="s">
        <v>139</v>
      </c>
      <c r="AW412" s="268" t="s">
        <v>79</v>
      </c>
      <c r="BA412" s="268" t="s">
        <v>137</v>
      </c>
      <c r="BG412" s="162">
        <f>IF(N412="základní",J412,0)</f>
        <v>0</v>
      </c>
      <c r="BH412" s="162">
        <f>IF(N412="snížená",J412,0)</f>
        <v>2703.68</v>
      </c>
      <c r="BI412" s="162">
        <f>IF(N412="zákl. přenesená",J412,0)</f>
        <v>0</v>
      </c>
      <c r="BJ412" s="162">
        <f>IF(N412="sníž. přenesená",J412,0)</f>
        <v>0</v>
      </c>
      <c r="BK412" s="162">
        <f>IF(N412="nulová",J412,0)</f>
        <v>0</v>
      </c>
      <c r="BL412" s="268" t="s">
        <v>79</v>
      </c>
      <c r="BM412" s="162">
        <f>ROUND(I412*H412,2)</f>
        <v>2703.68</v>
      </c>
      <c r="BN412" s="268" t="s">
        <v>144</v>
      </c>
      <c r="BO412" s="268" t="s">
        <v>624</v>
      </c>
    </row>
    <row r="413" spans="1:67" s="10" customFormat="1" x14ac:dyDescent="0.2">
      <c r="A413" s="240"/>
      <c r="B413" s="163"/>
      <c r="C413" s="197"/>
      <c r="D413" s="165" t="s">
        <v>146</v>
      </c>
      <c r="E413" s="166" t="s">
        <v>1</v>
      </c>
      <c r="F413" s="166" t="s">
        <v>227</v>
      </c>
      <c r="G413" s="164"/>
      <c r="H413" s="166" t="s">
        <v>1</v>
      </c>
      <c r="I413" s="167"/>
      <c r="J413" s="164"/>
      <c r="K413" s="164"/>
      <c r="L413" s="168"/>
      <c r="M413" s="169"/>
      <c r="N413" s="170"/>
      <c r="O413" s="170"/>
      <c r="P413" s="170"/>
      <c r="Q413" s="170"/>
      <c r="R413" s="170"/>
      <c r="S413" s="283"/>
      <c r="T413" s="170"/>
      <c r="U413" s="287"/>
      <c r="V413" s="171"/>
      <c r="AV413" s="172" t="s">
        <v>146</v>
      </c>
      <c r="AW413" s="172" t="s">
        <v>79</v>
      </c>
      <c r="AX413" s="10" t="s">
        <v>73</v>
      </c>
      <c r="AY413" s="10" t="s">
        <v>28</v>
      </c>
      <c r="AZ413" s="10" t="s">
        <v>66</v>
      </c>
      <c r="BA413" s="172" t="s">
        <v>137</v>
      </c>
    </row>
    <row r="414" spans="1:67" s="11" customFormat="1" x14ac:dyDescent="0.2">
      <c r="A414" s="241"/>
      <c r="B414" s="173"/>
      <c r="C414" s="198"/>
      <c r="D414" s="165" t="s">
        <v>146</v>
      </c>
      <c r="E414" s="175" t="s">
        <v>1</v>
      </c>
      <c r="F414" s="175" t="s">
        <v>625</v>
      </c>
      <c r="G414" s="174"/>
      <c r="H414" s="176">
        <v>2.4140000000000001</v>
      </c>
      <c r="I414" s="177"/>
      <c r="J414" s="174"/>
      <c r="K414" s="174"/>
      <c r="L414" s="178"/>
      <c r="M414" s="179"/>
      <c r="N414" s="180"/>
      <c r="O414" s="180"/>
      <c r="P414" s="180"/>
      <c r="Q414" s="180"/>
      <c r="R414" s="180"/>
      <c r="S414" s="283"/>
      <c r="T414" s="180"/>
      <c r="U414" s="287"/>
      <c r="V414" s="181"/>
      <c r="AV414" s="182" t="s">
        <v>146</v>
      </c>
      <c r="AW414" s="182" t="s">
        <v>79</v>
      </c>
      <c r="AX414" s="11" t="s">
        <v>79</v>
      </c>
      <c r="AY414" s="11" t="s">
        <v>28</v>
      </c>
      <c r="AZ414" s="11" t="s">
        <v>66</v>
      </c>
      <c r="BA414" s="182" t="s">
        <v>137</v>
      </c>
    </row>
    <row r="415" spans="1:67" s="266" customFormat="1" ht="16.5" customHeight="1" x14ac:dyDescent="0.2">
      <c r="A415" s="200"/>
      <c r="B415" s="28"/>
      <c r="C415" s="196" t="s">
        <v>626</v>
      </c>
      <c r="D415" s="154" t="s">
        <v>139</v>
      </c>
      <c r="E415" s="318" t="s">
        <v>627</v>
      </c>
      <c r="F415" s="319" t="s">
        <v>628</v>
      </c>
      <c r="G415" s="154" t="s">
        <v>142</v>
      </c>
      <c r="H415" s="155">
        <v>23.736000000000001</v>
      </c>
      <c r="I415" s="156">
        <v>2410</v>
      </c>
      <c r="J415" s="157">
        <f>ROUND(I415*H415,2)</f>
        <v>57203.76</v>
      </c>
      <c r="K415" s="319" t="s">
        <v>143</v>
      </c>
      <c r="L415" s="32"/>
      <c r="M415" s="158" t="s">
        <v>1</v>
      </c>
      <c r="N415" s="159" t="s">
        <v>38</v>
      </c>
      <c r="O415" s="53"/>
      <c r="P415" s="160">
        <f>O415*H415</f>
        <v>0</v>
      </c>
      <c r="Q415" s="160">
        <v>0.20250000000000001</v>
      </c>
      <c r="R415" s="160">
        <f>Q415*H415</f>
        <v>4.80654</v>
      </c>
      <c r="S415" s="283"/>
      <c r="T415" s="160">
        <v>0</v>
      </c>
      <c r="U415" s="287"/>
      <c r="V415" s="161">
        <f>T415*H415</f>
        <v>0</v>
      </c>
      <c r="AT415" s="268" t="s">
        <v>144</v>
      </c>
      <c r="AV415" s="268" t="s">
        <v>139</v>
      </c>
      <c r="AW415" s="268" t="s">
        <v>79</v>
      </c>
      <c r="BA415" s="268" t="s">
        <v>137</v>
      </c>
      <c r="BG415" s="162">
        <f>IF(N415="základní",J415,0)</f>
        <v>0</v>
      </c>
      <c r="BH415" s="162">
        <f>IF(N415="snížená",J415,0)</f>
        <v>57203.76</v>
      </c>
      <c r="BI415" s="162">
        <f>IF(N415="zákl. přenesená",J415,0)</f>
        <v>0</v>
      </c>
      <c r="BJ415" s="162">
        <f>IF(N415="sníž. přenesená",J415,0)</f>
        <v>0</v>
      </c>
      <c r="BK415" s="162">
        <f>IF(N415="nulová",J415,0)</f>
        <v>0</v>
      </c>
      <c r="BL415" s="268" t="s">
        <v>79</v>
      </c>
      <c r="BM415" s="162">
        <f>ROUND(I415*H415,2)</f>
        <v>57203.76</v>
      </c>
      <c r="BN415" s="268" t="s">
        <v>144</v>
      </c>
      <c r="BO415" s="268" t="s">
        <v>629</v>
      </c>
    </row>
    <row r="416" spans="1:67" s="10" customFormat="1" x14ac:dyDescent="0.2">
      <c r="A416" s="240"/>
      <c r="B416" s="163"/>
      <c r="C416" s="197"/>
      <c r="D416" s="165" t="s">
        <v>146</v>
      </c>
      <c r="E416" s="166" t="s">
        <v>1</v>
      </c>
      <c r="F416" s="166" t="s">
        <v>227</v>
      </c>
      <c r="G416" s="164"/>
      <c r="H416" s="166" t="s">
        <v>1</v>
      </c>
      <c r="I416" s="167"/>
      <c r="J416" s="164"/>
      <c r="K416" s="164"/>
      <c r="L416" s="168"/>
      <c r="M416" s="169"/>
      <c r="N416" s="170"/>
      <c r="O416" s="170"/>
      <c r="P416" s="170"/>
      <c r="Q416" s="170"/>
      <c r="R416" s="170"/>
      <c r="S416" s="283"/>
      <c r="T416" s="170"/>
      <c r="U416" s="287"/>
      <c r="V416" s="171"/>
      <c r="AV416" s="172" t="s">
        <v>146</v>
      </c>
      <c r="AW416" s="172" t="s">
        <v>79</v>
      </c>
      <c r="AX416" s="10" t="s">
        <v>73</v>
      </c>
      <c r="AY416" s="10" t="s">
        <v>28</v>
      </c>
      <c r="AZ416" s="10" t="s">
        <v>66</v>
      </c>
      <c r="BA416" s="172" t="s">
        <v>137</v>
      </c>
    </row>
    <row r="417" spans="1:67" s="11" customFormat="1" x14ac:dyDescent="0.2">
      <c r="A417" s="241"/>
      <c r="B417" s="173"/>
      <c r="C417" s="198"/>
      <c r="D417" s="165" t="s">
        <v>146</v>
      </c>
      <c r="E417" s="175" t="s">
        <v>1</v>
      </c>
      <c r="F417" s="175" t="s">
        <v>630</v>
      </c>
      <c r="G417" s="174"/>
      <c r="H417" s="176">
        <v>23.736000000000001</v>
      </c>
      <c r="I417" s="177"/>
      <c r="J417" s="174"/>
      <c r="K417" s="174"/>
      <c r="L417" s="178"/>
      <c r="M417" s="179"/>
      <c r="N417" s="180"/>
      <c r="O417" s="180"/>
      <c r="P417" s="180"/>
      <c r="Q417" s="180"/>
      <c r="R417" s="180"/>
      <c r="S417" s="283"/>
      <c r="T417" s="180"/>
      <c r="U417" s="287"/>
      <c r="V417" s="181"/>
      <c r="AV417" s="182" t="s">
        <v>146</v>
      </c>
      <c r="AW417" s="182" t="s">
        <v>79</v>
      </c>
      <c r="AX417" s="11" t="s">
        <v>79</v>
      </c>
      <c r="AY417" s="11" t="s">
        <v>28</v>
      </c>
      <c r="AZ417" s="11" t="s">
        <v>66</v>
      </c>
      <c r="BA417" s="182" t="s">
        <v>137</v>
      </c>
    </row>
    <row r="418" spans="1:67" s="266" customFormat="1" ht="16.5" customHeight="1" x14ac:dyDescent="0.2">
      <c r="A418" s="200"/>
      <c r="B418" s="28"/>
      <c r="C418" s="221" t="s">
        <v>2472</v>
      </c>
      <c r="D418" s="222" t="s">
        <v>139</v>
      </c>
      <c r="E418" s="325" t="s">
        <v>627</v>
      </c>
      <c r="F418" s="326" t="s">
        <v>2474</v>
      </c>
      <c r="G418" s="222" t="s">
        <v>142</v>
      </c>
      <c r="H418" s="223">
        <v>-23.736000000000001</v>
      </c>
      <c r="I418" s="224">
        <v>2410</v>
      </c>
      <c r="J418" s="225">
        <f>ROUND(I418*H418,2)</f>
        <v>-57203.76</v>
      </c>
      <c r="K418" s="326" t="s">
        <v>143</v>
      </c>
      <c r="L418" s="32"/>
      <c r="M418" s="158" t="s">
        <v>1</v>
      </c>
      <c r="N418" s="159" t="s">
        <v>38</v>
      </c>
      <c r="O418" s="53"/>
      <c r="P418" s="160">
        <f>O418*H418</f>
        <v>0</v>
      </c>
      <c r="Q418" s="160">
        <v>0.20250000000000001</v>
      </c>
      <c r="R418" s="160"/>
      <c r="S418" s="292">
        <f>Q418*H418</f>
        <v>-4.80654</v>
      </c>
      <c r="T418" s="160">
        <v>0</v>
      </c>
      <c r="U418" s="287"/>
      <c r="V418" s="161">
        <f>T418*H418</f>
        <v>0</v>
      </c>
      <c r="AT418" s="268" t="s">
        <v>144</v>
      </c>
      <c r="AV418" s="268" t="s">
        <v>139</v>
      </c>
      <c r="AW418" s="268" t="s">
        <v>79</v>
      </c>
      <c r="BA418" s="268" t="s">
        <v>137</v>
      </c>
      <c r="BG418" s="162">
        <f>IF(N418="základní",J418,0)</f>
        <v>0</v>
      </c>
      <c r="BH418" s="162">
        <f>IF(N418="snížená",J418,0)</f>
        <v>-57203.76</v>
      </c>
      <c r="BI418" s="162">
        <f>IF(N418="zákl. přenesená",J418,0)</f>
        <v>0</v>
      </c>
      <c r="BJ418" s="162">
        <f>IF(N418="sníž. přenesená",J418,0)</f>
        <v>0</v>
      </c>
      <c r="BK418" s="162">
        <f>IF(N418="nulová",J418,0)</f>
        <v>0</v>
      </c>
      <c r="BL418" s="268" t="s">
        <v>79</v>
      </c>
      <c r="BM418" s="162">
        <f>ROUND(I418*H418,2)</f>
        <v>-57203.76</v>
      </c>
      <c r="BN418" s="268" t="s">
        <v>144</v>
      </c>
      <c r="BO418" s="268" t="s">
        <v>629</v>
      </c>
    </row>
    <row r="419" spans="1:67" s="10" customFormat="1" x14ac:dyDescent="0.2">
      <c r="A419" s="240"/>
      <c r="B419" s="163"/>
      <c r="C419" s="197"/>
      <c r="D419" s="165" t="s">
        <v>146</v>
      </c>
      <c r="E419" s="166" t="s">
        <v>1</v>
      </c>
      <c r="F419" s="166" t="s">
        <v>227</v>
      </c>
      <c r="G419" s="164"/>
      <c r="H419" s="166" t="s">
        <v>1</v>
      </c>
      <c r="I419" s="167"/>
      <c r="J419" s="164"/>
      <c r="K419" s="164"/>
      <c r="L419" s="168"/>
      <c r="M419" s="169"/>
      <c r="N419" s="170"/>
      <c r="O419" s="170"/>
      <c r="P419" s="170"/>
      <c r="Q419" s="170"/>
      <c r="R419" s="170"/>
      <c r="S419" s="283"/>
      <c r="T419" s="170"/>
      <c r="U419" s="287"/>
      <c r="V419" s="171"/>
      <c r="AV419" s="172" t="s">
        <v>146</v>
      </c>
      <c r="AW419" s="172" t="s">
        <v>79</v>
      </c>
      <c r="AX419" s="10" t="s">
        <v>73</v>
      </c>
      <c r="AY419" s="10" t="s">
        <v>28</v>
      </c>
      <c r="AZ419" s="10" t="s">
        <v>66</v>
      </c>
      <c r="BA419" s="172" t="s">
        <v>137</v>
      </c>
    </row>
    <row r="420" spans="1:67" s="11" customFormat="1" x14ac:dyDescent="0.2">
      <c r="A420" s="241"/>
      <c r="B420" s="173"/>
      <c r="C420" s="198"/>
      <c r="D420" s="165" t="s">
        <v>146</v>
      </c>
      <c r="E420" s="175" t="s">
        <v>1</v>
      </c>
      <c r="F420" s="175" t="s">
        <v>2473</v>
      </c>
      <c r="G420" s="174"/>
      <c r="H420" s="176">
        <v>-23.736000000000001</v>
      </c>
      <c r="I420" s="177"/>
      <c r="J420" s="174"/>
      <c r="K420" s="174"/>
      <c r="L420" s="178"/>
      <c r="M420" s="179"/>
      <c r="N420" s="180"/>
      <c r="O420" s="180"/>
      <c r="P420" s="180"/>
      <c r="Q420" s="180"/>
      <c r="R420" s="180"/>
      <c r="S420" s="283"/>
      <c r="T420" s="180"/>
      <c r="U420" s="287"/>
      <c r="V420" s="181"/>
      <c r="AV420" s="182" t="s">
        <v>146</v>
      </c>
      <c r="AW420" s="182" t="s">
        <v>79</v>
      </c>
      <c r="AX420" s="11" t="s">
        <v>79</v>
      </c>
      <c r="AY420" s="11" t="s">
        <v>28</v>
      </c>
      <c r="AZ420" s="11" t="s">
        <v>66</v>
      </c>
      <c r="BA420" s="182" t="s">
        <v>137</v>
      </c>
    </row>
    <row r="421" spans="1:67" s="266" customFormat="1" ht="16.5" customHeight="1" x14ac:dyDescent="0.2">
      <c r="A421" s="200"/>
      <c r="B421" s="28"/>
      <c r="C421" s="196" t="s">
        <v>631</v>
      </c>
      <c r="D421" s="154" t="s">
        <v>139</v>
      </c>
      <c r="E421" s="318" t="s">
        <v>632</v>
      </c>
      <c r="F421" s="319" t="s">
        <v>633</v>
      </c>
      <c r="G421" s="154" t="s">
        <v>285</v>
      </c>
      <c r="H421" s="155">
        <v>10</v>
      </c>
      <c r="I421" s="156">
        <v>682</v>
      </c>
      <c r="J421" s="157">
        <f>ROUND(I421*H421,2)</f>
        <v>6820</v>
      </c>
      <c r="K421" s="319" t="s">
        <v>143</v>
      </c>
      <c r="L421" s="32"/>
      <c r="M421" s="158" t="s">
        <v>1</v>
      </c>
      <c r="N421" s="159" t="s">
        <v>38</v>
      </c>
      <c r="O421" s="53"/>
      <c r="P421" s="160">
        <f>O421*H421</f>
        <v>0</v>
      </c>
      <c r="Q421" s="160">
        <v>4.8000000000000001E-4</v>
      </c>
      <c r="R421" s="160">
        <f>Q421*H421</f>
        <v>4.8000000000000004E-3</v>
      </c>
      <c r="S421" s="283"/>
      <c r="T421" s="160">
        <v>0</v>
      </c>
      <c r="U421" s="287"/>
      <c r="V421" s="161">
        <f>T421*H421</f>
        <v>0</v>
      </c>
      <c r="AT421" s="268" t="s">
        <v>144</v>
      </c>
      <c r="AV421" s="268" t="s">
        <v>139</v>
      </c>
      <c r="AW421" s="268" t="s">
        <v>79</v>
      </c>
      <c r="BA421" s="268" t="s">
        <v>137</v>
      </c>
      <c r="BG421" s="162">
        <f>IF(N421="základní",J421,0)</f>
        <v>0</v>
      </c>
      <c r="BH421" s="162">
        <f>IF(N421="snížená",J421,0)</f>
        <v>6820</v>
      </c>
      <c r="BI421" s="162">
        <f>IF(N421="zákl. přenesená",J421,0)</f>
        <v>0</v>
      </c>
      <c r="BJ421" s="162">
        <f>IF(N421="sníž. přenesená",J421,0)</f>
        <v>0</v>
      </c>
      <c r="BK421" s="162">
        <f>IF(N421="nulová",J421,0)</f>
        <v>0</v>
      </c>
      <c r="BL421" s="268" t="s">
        <v>79</v>
      </c>
      <c r="BM421" s="162">
        <f>ROUND(I421*H421,2)</f>
        <v>6820</v>
      </c>
      <c r="BN421" s="268" t="s">
        <v>144</v>
      </c>
      <c r="BO421" s="268" t="s">
        <v>634</v>
      </c>
    </row>
    <row r="422" spans="1:67" s="10" customFormat="1" x14ac:dyDescent="0.2">
      <c r="A422" s="240"/>
      <c r="B422" s="163"/>
      <c r="C422" s="197"/>
      <c r="D422" s="165" t="s">
        <v>146</v>
      </c>
      <c r="E422" s="166" t="s">
        <v>1</v>
      </c>
      <c r="F422" s="166" t="s">
        <v>635</v>
      </c>
      <c r="G422" s="164"/>
      <c r="H422" s="166" t="s">
        <v>1</v>
      </c>
      <c r="I422" s="167"/>
      <c r="J422" s="164"/>
      <c r="K422" s="164"/>
      <c r="L422" s="168"/>
      <c r="M422" s="169"/>
      <c r="N422" s="170"/>
      <c r="O422" s="170"/>
      <c r="P422" s="170"/>
      <c r="Q422" s="170"/>
      <c r="R422" s="170"/>
      <c r="S422" s="283"/>
      <c r="T422" s="170"/>
      <c r="U422" s="287"/>
      <c r="V422" s="171"/>
      <c r="AV422" s="172" t="s">
        <v>146</v>
      </c>
      <c r="AW422" s="172" t="s">
        <v>79</v>
      </c>
      <c r="AX422" s="10" t="s">
        <v>73</v>
      </c>
      <c r="AY422" s="10" t="s">
        <v>28</v>
      </c>
      <c r="AZ422" s="10" t="s">
        <v>66</v>
      </c>
      <c r="BA422" s="172" t="s">
        <v>137</v>
      </c>
    </row>
    <row r="423" spans="1:67" s="11" customFormat="1" x14ac:dyDescent="0.2">
      <c r="A423" s="241"/>
      <c r="B423" s="173"/>
      <c r="C423" s="198"/>
      <c r="D423" s="165" t="s">
        <v>146</v>
      </c>
      <c r="E423" s="175" t="s">
        <v>1</v>
      </c>
      <c r="F423" s="175">
        <v>10</v>
      </c>
      <c r="G423" s="174"/>
      <c r="H423" s="176">
        <v>10</v>
      </c>
      <c r="I423" s="177"/>
      <c r="J423" s="174"/>
      <c r="K423" s="174"/>
      <c r="L423" s="178"/>
      <c r="M423" s="179"/>
      <c r="N423" s="180"/>
      <c r="O423" s="180"/>
      <c r="P423" s="180"/>
      <c r="Q423" s="180"/>
      <c r="R423" s="180"/>
      <c r="S423" s="283"/>
      <c r="T423" s="180"/>
      <c r="U423" s="287"/>
      <c r="V423" s="181"/>
      <c r="AV423" s="182" t="s">
        <v>146</v>
      </c>
      <c r="AW423" s="182" t="s">
        <v>79</v>
      </c>
      <c r="AX423" s="11" t="s">
        <v>79</v>
      </c>
      <c r="AY423" s="11" t="s">
        <v>28</v>
      </c>
      <c r="AZ423" s="11" t="s">
        <v>66</v>
      </c>
      <c r="BA423" s="182" t="s">
        <v>137</v>
      </c>
    </row>
    <row r="424" spans="1:67" s="266" customFormat="1" ht="16.5" customHeight="1" x14ac:dyDescent="0.2">
      <c r="A424" s="200"/>
      <c r="B424" s="28"/>
      <c r="C424" s="196" t="s">
        <v>636</v>
      </c>
      <c r="D424" s="154" t="s">
        <v>139</v>
      </c>
      <c r="E424" s="318" t="s">
        <v>637</v>
      </c>
      <c r="F424" s="319" t="s">
        <v>638</v>
      </c>
      <c r="G424" s="154" t="s">
        <v>285</v>
      </c>
      <c r="H424" s="155">
        <v>11</v>
      </c>
      <c r="I424" s="156">
        <v>840</v>
      </c>
      <c r="J424" s="157">
        <f>ROUND(I424*H424,2)</f>
        <v>9240</v>
      </c>
      <c r="K424" s="319" t="s">
        <v>143</v>
      </c>
      <c r="L424" s="32"/>
      <c r="M424" s="158" t="s">
        <v>1</v>
      </c>
      <c r="N424" s="159" t="s">
        <v>38</v>
      </c>
      <c r="O424" s="53"/>
      <c r="P424" s="160">
        <f>O424*H424</f>
        <v>0</v>
      </c>
      <c r="Q424" s="160">
        <v>4.684E-2</v>
      </c>
      <c r="R424" s="160">
        <f>Q424*H424</f>
        <v>0.51524000000000003</v>
      </c>
      <c r="S424" s="283"/>
      <c r="T424" s="160">
        <v>0</v>
      </c>
      <c r="U424" s="287"/>
      <c r="V424" s="161">
        <f>T424*H424</f>
        <v>0</v>
      </c>
      <c r="AT424" s="268" t="s">
        <v>144</v>
      </c>
      <c r="AV424" s="268" t="s">
        <v>139</v>
      </c>
      <c r="AW424" s="268" t="s">
        <v>79</v>
      </c>
      <c r="BA424" s="268" t="s">
        <v>137</v>
      </c>
      <c r="BG424" s="162">
        <f>IF(N424="základní",J424,0)</f>
        <v>0</v>
      </c>
      <c r="BH424" s="162">
        <f>IF(N424="snížená",J424,0)</f>
        <v>9240</v>
      </c>
      <c r="BI424" s="162">
        <f>IF(N424="zákl. přenesená",J424,0)</f>
        <v>0</v>
      </c>
      <c r="BJ424" s="162">
        <f>IF(N424="sníž. přenesená",J424,0)</f>
        <v>0</v>
      </c>
      <c r="BK424" s="162">
        <f>IF(N424="nulová",J424,0)</f>
        <v>0</v>
      </c>
      <c r="BL424" s="268" t="s">
        <v>79</v>
      </c>
      <c r="BM424" s="162">
        <f>ROUND(I424*H424,2)</f>
        <v>9240</v>
      </c>
      <c r="BN424" s="268" t="s">
        <v>144</v>
      </c>
      <c r="BO424" s="268" t="s">
        <v>639</v>
      </c>
    </row>
    <row r="425" spans="1:67" s="10" customFormat="1" x14ac:dyDescent="0.2">
      <c r="A425" s="240"/>
      <c r="B425" s="163"/>
      <c r="C425" s="197"/>
      <c r="D425" s="165" t="s">
        <v>146</v>
      </c>
      <c r="E425" s="166" t="s">
        <v>1</v>
      </c>
      <c r="F425" s="166" t="s">
        <v>635</v>
      </c>
      <c r="G425" s="164"/>
      <c r="H425" s="166" t="s">
        <v>1</v>
      </c>
      <c r="I425" s="167"/>
      <c r="J425" s="164"/>
      <c r="K425" s="164"/>
      <c r="L425" s="168"/>
      <c r="M425" s="169"/>
      <c r="N425" s="170"/>
      <c r="O425" s="170"/>
      <c r="P425" s="170"/>
      <c r="Q425" s="170"/>
      <c r="R425" s="170"/>
      <c r="S425" s="283"/>
      <c r="T425" s="170"/>
      <c r="U425" s="287"/>
      <c r="V425" s="171"/>
      <c r="AV425" s="172" t="s">
        <v>146</v>
      </c>
      <c r="AW425" s="172" t="s">
        <v>79</v>
      </c>
      <c r="AX425" s="10" t="s">
        <v>73</v>
      </c>
      <c r="AY425" s="10" t="s">
        <v>28</v>
      </c>
      <c r="AZ425" s="10" t="s">
        <v>66</v>
      </c>
      <c r="BA425" s="172" t="s">
        <v>137</v>
      </c>
    </row>
    <row r="426" spans="1:67" s="11" customFormat="1" x14ac:dyDescent="0.2">
      <c r="A426" s="241"/>
      <c r="B426" s="173"/>
      <c r="C426" s="198"/>
      <c r="D426" s="165" t="s">
        <v>146</v>
      </c>
      <c r="E426" s="175" t="s">
        <v>1</v>
      </c>
      <c r="F426" s="331" t="s">
        <v>188</v>
      </c>
      <c r="G426" s="174"/>
      <c r="H426" s="176">
        <v>11</v>
      </c>
      <c r="I426" s="177"/>
      <c r="J426" s="174"/>
      <c r="K426" s="174"/>
      <c r="L426" s="178"/>
      <c r="M426" s="179"/>
      <c r="N426" s="180"/>
      <c r="O426" s="180"/>
      <c r="P426" s="180"/>
      <c r="Q426" s="180"/>
      <c r="R426" s="180"/>
      <c r="S426" s="283"/>
      <c r="T426" s="180"/>
      <c r="U426" s="287"/>
      <c r="V426" s="181"/>
      <c r="AV426" s="182" t="s">
        <v>146</v>
      </c>
      <c r="AW426" s="182" t="s">
        <v>79</v>
      </c>
      <c r="AX426" s="11" t="s">
        <v>79</v>
      </c>
      <c r="AY426" s="11" t="s">
        <v>28</v>
      </c>
      <c r="AZ426" s="11" t="s">
        <v>66</v>
      </c>
      <c r="BA426" s="182" t="s">
        <v>137</v>
      </c>
    </row>
    <row r="427" spans="1:67" s="266" customFormat="1" ht="16.5" customHeight="1" x14ac:dyDescent="0.2">
      <c r="A427" s="200"/>
      <c r="B427" s="28"/>
      <c r="C427" s="221" t="s">
        <v>2475</v>
      </c>
      <c r="D427" s="222" t="s">
        <v>139</v>
      </c>
      <c r="E427" s="325" t="s">
        <v>637</v>
      </c>
      <c r="F427" s="326" t="s">
        <v>2476</v>
      </c>
      <c r="G427" s="222" t="s">
        <v>285</v>
      </c>
      <c r="H427" s="223">
        <v>-1</v>
      </c>
      <c r="I427" s="224">
        <v>840</v>
      </c>
      <c r="J427" s="225">
        <f>ROUND(I427*H427,2)</f>
        <v>-840</v>
      </c>
      <c r="K427" s="326" t="s">
        <v>143</v>
      </c>
      <c r="L427" s="32"/>
      <c r="M427" s="158" t="s">
        <v>1</v>
      </c>
      <c r="N427" s="159" t="s">
        <v>38</v>
      </c>
      <c r="O427" s="53"/>
      <c r="P427" s="160">
        <f>O427*H427</f>
        <v>0</v>
      </c>
      <c r="Q427" s="160">
        <v>4.684E-2</v>
      </c>
      <c r="R427" s="160"/>
      <c r="S427" s="292">
        <f>Q427*H427</f>
        <v>-4.684E-2</v>
      </c>
      <c r="T427" s="160">
        <v>0</v>
      </c>
      <c r="U427" s="287"/>
      <c r="V427" s="161">
        <f>T427*H427</f>
        <v>0</v>
      </c>
      <c r="AT427" s="268" t="s">
        <v>144</v>
      </c>
      <c r="AV427" s="268" t="s">
        <v>139</v>
      </c>
      <c r="AW427" s="268" t="s">
        <v>79</v>
      </c>
      <c r="BA427" s="268" t="s">
        <v>137</v>
      </c>
      <c r="BG427" s="162">
        <f>IF(N427="základní",J427,0)</f>
        <v>0</v>
      </c>
      <c r="BH427" s="162">
        <f>IF(N427="snížená",J427,0)</f>
        <v>-840</v>
      </c>
      <c r="BI427" s="162">
        <f>IF(N427="zákl. přenesená",J427,0)</f>
        <v>0</v>
      </c>
      <c r="BJ427" s="162">
        <f>IF(N427="sníž. přenesená",J427,0)</f>
        <v>0</v>
      </c>
      <c r="BK427" s="162">
        <f>IF(N427="nulová",J427,0)</f>
        <v>0</v>
      </c>
      <c r="BL427" s="268" t="s">
        <v>79</v>
      </c>
      <c r="BM427" s="162">
        <f>ROUND(I427*H427,2)</f>
        <v>-840</v>
      </c>
      <c r="BN427" s="268" t="s">
        <v>144</v>
      </c>
      <c r="BO427" s="268" t="s">
        <v>639</v>
      </c>
    </row>
    <row r="428" spans="1:67" s="10" customFormat="1" x14ac:dyDescent="0.2">
      <c r="A428" s="240"/>
      <c r="B428" s="163"/>
      <c r="C428" s="197"/>
      <c r="D428" s="165" t="s">
        <v>146</v>
      </c>
      <c r="E428" s="166" t="s">
        <v>1</v>
      </c>
      <c r="F428" s="166" t="s">
        <v>635</v>
      </c>
      <c r="G428" s="164"/>
      <c r="H428" s="166" t="s">
        <v>1</v>
      </c>
      <c r="I428" s="167"/>
      <c r="J428" s="164"/>
      <c r="K428" s="164"/>
      <c r="L428" s="168"/>
      <c r="M428" s="169"/>
      <c r="N428" s="170"/>
      <c r="O428" s="170"/>
      <c r="P428" s="170"/>
      <c r="Q428" s="170"/>
      <c r="R428" s="170"/>
      <c r="S428" s="283"/>
      <c r="T428" s="170"/>
      <c r="U428" s="287"/>
      <c r="V428" s="171"/>
      <c r="AV428" s="172" t="s">
        <v>146</v>
      </c>
      <c r="AW428" s="172" t="s">
        <v>79</v>
      </c>
      <c r="AX428" s="10" t="s">
        <v>73</v>
      </c>
      <c r="AY428" s="10" t="s">
        <v>28</v>
      </c>
      <c r="AZ428" s="10" t="s">
        <v>66</v>
      </c>
      <c r="BA428" s="172" t="s">
        <v>137</v>
      </c>
    </row>
    <row r="429" spans="1:67" s="11" customFormat="1" x14ac:dyDescent="0.2">
      <c r="A429" s="241"/>
      <c r="B429" s="173"/>
      <c r="C429" s="198"/>
      <c r="D429" s="165" t="s">
        <v>146</v>
      </c>
      <c r="E429" s="175" t="s">
        <v>1</v>
      </c>
      <c r="F429" s="331" t="s">
        <v>90</v>
      </c>
      <c r="G429" s="174"/>
      <c r="H429" s="176">
        <v>-1</v>
      </c>
      <c r="I429" s="177"/>
      <c r="J429" s="174"/>
      <c r="K429" s="174"/>
      <c r="L429" s="178"/>
      <c r="M429" s="179"/>
      <c r="N429" s="180"/>
      <c r="O429" s="180"/>
      <c r="P429" s="180"/>
      <c r="Q429" s="180"/>
      <c r="R429" s="180"/>
      <c r="S429" s="283"/>
      <c r="T429" s="180"/>
      <c r="U429" s="287"/>
      <c r="V429" s="181"/>
      <c r="AV429" s="182" t="s">
        <v>146</v>
      </c>
      <c r="AW429" s="182" t="s">
        <v>79</v>
      </c>
      <c r="AX429" s="11" t="s">
        <v>79</v>
      </c>
      <c r="AY429" s="11" t="s">
        <v>28</v>
      </c>
      <c r="AZ429" s="11" t="s">
        <v>66</v>
      </c>
      <c r="BA429" s="182" t="s">
        <v>137</v>
      </c>
    </row>
    <row r="430" spans="1:67" s="266" customFormat="1" ht="16.5" customHeight="1" x14ac:dyDescent="0.2">
      <c r="A430" s="200"/>
      <c r="B430" s="28"/>
      <c r="C430" s="214" t="s">
        <v>640</v>
      </c>
      <c r="D430" s="183" t="s">
        <v>217</v>
      </c>
      <c r="E430" s="320" t="s">
        <v>641</v>
      </c>
      <c r="F430" s="321" t="s">
        <v>642</v>
      </c>
      <c r="G430" s="183" t="s">
        <v>285</v>
      </c>
      <c r="H430" s="184">
        <v>3</v>
      </c>
      <c r="I430" s="185">
        <v>1512</v>
      </c>
      <c r="J430" s="186">
        <f>ROUND(I430*H430,2)</f>
        <v>4536</v>
      </c>
      <c r="K430" s="321" t="s">
        <v>143</v>
      </c>
      <c r="L430" s="187"/>
      <c r="M430" s="188" t="s">
        <v>1</v>
      </c>
      <c r="N430" s="189" t="s">
        <v>38</v>
      </c>
      <c r="O430" s="53"/>
      <c r="P430" s="160">
        <f>O430*H430</f>
        <v>0</v>
      </c>
      <c r="Q430" s="160">
        <v>2.198E-2</v>
      </c>
      <c r="R430" s="160">
        <f>Q430*H430</f>
        <v>6.5939999999999999E-2</v>
      </c>
      <c r="S430" s="283"/>
      <c r="T430" s="160">
        <v>0</v>
      </c>
      <c r="U430" s="287"/>
      <c r="V430" s="161">
        <f>T430*H430</f>
        <v>0</v>
      </c>
      <c r="AT430" s="268" t="s">
        <v>176</v>
      </c>
      <c r="AV430" s="268" t="s">
        <v>217</v>
      </c>
      <c r="AW430" s="268" t="s">
        <v>79</v>
      </c>
      <c r="BA430" s="268" t="s">
        <v>137</v>
      </c>
      <c r="BG430" s="162">
        <f>IF(N430="základní",J430,0)</f>
        <v>0</v>
      </c>
      <c r="BH430" s="162">
        <f>IF(N430="snížená",J430,0)</f>
        <v>4536</v>
      </c>
      <c r="BI430" s="162">
        <f>IF(N430="zákl. přenesená",J430,0)</f>
        <v>0</v>
      </c>
      <c r="BJ430" s="162">
        <f>IF(N430="sníž. přenesená",J430,0)</f>
        <v>0</v>
      </c>
      <c r="BK430" s="162">
        <f>IF(N430="nulová",J430,0)</f>
        <v>0</v>
      </c>
      <c r="BL430" s="268" t="s">
        <v>79</v>
      </c>
      <c r="BM430" s="162">
        <f>ROUND(I430*H430,2)</f>
        <v>4536</v>
      </c>
      <c r="BN430" s="268" t="s">
        <v>144</v>
      </c>
      <c r="BO430" s="268" t="s">
        <v>643</v>
      </c>
    </row>
    <row r="431" spans="1:67" s="10" customFormat="1" x14ac:dyDescent="0.2">
      <c r="A431" s="240"/>
      <c r="B431" s="163"/>
      <c r="C431" s="197"/>
      <c r="D431" s="165" t="s">
        <v>146</v>
      </c>
      <c r="E431" s="166" t="s">
        <v>1</v>
      </c>
      <c r="F431" s="166" t="s">
        <v>635</v>
      </c>
      <c r="G431" s="164"/>
      <c r="H431" s="166" t="s">
        <v>1</v>
      </c>
      <c r="I431" s="167"/>
      <c r="J431" s="164"/>
      <c r="K431" s="164"/>
      <c r="L431" s="168"/>
      <c r="M431" s="169"/>
      <c r="N431" s="170"/>
      <c r="O431" s="170"/>
      <c r="P431" s="170"/>
      <c r="Q431" s="170"/>
      <c r="R431" s="170"/>
      <c r="S431" s="283"/>
      <c r="T431" s="170"/>
      <c r="U431" s="287"/>
      <c r="V431" s="171"/>
      <c r="AV431" s="172" t="s">
        <v>146</v>
      </c>
      <c r="AW431" s="172" t="s">
        <v>79</v>
      </c>
      <c r="AX431" s="10" t="s">
        <v>73</v>
      </c>
      <c r="AY431" s="10" t="s">
        <v>28</v>
      </c>
      <c r="AZ431" s="10" t="s">
        <v>66</v>
      </c>
      <c r="BA431" s="172" t="s">
        <v>137</v>
      </c>
    </row>
    <row r="432" spans="1:67" s="11" customFormat="1" x14ac:dyDescent="0.2">
      <c r="A432" s="241"/>
      <c r="B432" s="173"/>
      <c r="C432" s="198"/>
      <c r="D432" s="165" t="s">
        <v>146</v>
      </c>
      <c r="E432" s="175" t="s">
        <v>1</v>
      </c>
      <c r="F432" s="175" t="s">
        <v>153</v>
      </c>
      <c r="G432" s="174"/>
      <c r="H432" s="176">
        <v>3</v>
      </c>
      <c r="I432" s="177"/>
      <c r="J432" s="174"/>
      <c r="K432" s="174"/>
      <c r="L432" s="178"/>
      <c r="M432" s="179"/>
      <c r="N432" s="180"/>
      <c r="O432" s="180"/>
      <c r="P432" s="180"/>
      <c r="Q432" s="180"/>
      <c r="R432" s="180"/>
      <c r="S432" s="283"/>
      <c r="T432" s="180"/>
      <c r="U432" s="287"/>
      <c r="V432" s="181"/>
      <c r="AV432" s="182" t="s">
        <v>146</v>
      </c>
      <c r="AW432" s="182" t="s">
        <v>79</v>
      </c>
      <c r="AX432" s="11" t="s">
        <v>79</v>
      </c>
      <c r="AY432" s="11" t="s">
        <v>28</v>
      </c>
      <c r="AZ432" s="11" t="s">
        <v>66</v>
      </c>
      <c r="BA432" s="182" t="s">
        <v>137</v>
      </c>
    </row>
    <row r="433" spans="1:67" s="266" customFormat="1" ht="16.5" customHeight="1" x14ac:dyDescent="0.2">
      <c r="A433" s="200"/>
      <c r="B433" s="28"/>
      <c r="C433" s="214" t="s">
        <v>644</v>
      </c>
      <c r="D433" s="183" t="s">
        <v>217</v>
      </c>
      <c r="E433" s="320" t="s">
        <v>645</v>
      </c>
      <c r="F433" s="321" t="s">
        <v>646</v>
      </c>
      <c r="G433" s="183" t="s">
        <v>285</v>
      </c>
      <c r="H433" s="184">
        <v>7</v>
      </c>
      <c r="I433" s="185">
        <v>1541</v>
      </c>
      <c r="J433" s="186">
        <f>ROUND(I433*H433,2)</f>
        <v>10787</v>
      </c>
      <c r="K433" s="321" t="s">
        <v>143</v>
      </c>
      <c r="L433" s="187"/>
      <c r="M433" s="188" t="s">
        <v>1</v>
      </c>
      <c r="N433" s="189" t="s">
        <v>38</v>
      </c>
      <c r="O433" s="53"/>
      <c r="P433" s="160">
        <f>O433*H433</f>
        <v>0</v>
      </c>
      <c r="Q433" s="160">
        <v>2.265E-2</v>
      </c>
      <c r="R433" s="160">
        <f>Q433*H433</f>
        <v>0.15855</v>
      </c>
      <c r="S433" s="283"/>
      <c r="T433" s="160">
        <v>0</v>
      </c>
      <c r="U433" s="287"/>
      <c r="V433" s="161">
        <f>T433*H433</f>
        <v>0</v>
      </c>
      <c r="AT433" s="268" t="s">
        <v>176</v>
      </c>
      <c r="AV433" s="268" t="s">
        <v>217</v>
      </c>
      <c r="AW433" s="268" t="s">
        <v>79</v>
      </c>
      <c r="BA433" s="268" t="s">
        <v>137</v>
      </c>
      <c r="BG433" s="162">
        <f>IF(N433="základní",J433,0)</f>
        <v>0</v>
      </c>
      <c r="BH433" s="162">
        <f>IF(N433="snížená",J433,0)</f>
        <v>10787</v>
      </c>
      <c r="BI433" s="162">
        <f>IF(N433="zákl. přenesená",J433,0)</f>
        <v>0</v>
      </c>
      <c r="BJ433" s="162">
        <f>IF(N433="sníž. přenesená",J433,0)</f>
        <v>0</v>
      </c>
      <c r="BK433" s="162">
        <f>IF(N433="nulová",J433,0)</f>
        <v>0</v>
      </c>
      <c r="BL433" s="268" t="s">
        <v>79</v>
      </c>
      <c r="BM433" s="162">
        <f>ROUND(I433*H433,2)</f>
        <v>10787</v>
      </c>
      <c r="BN433" s="268" t="s">
        <v>144</v>
      </c>
      <c r="BO433" s="268" t="s">
        <v>647</v>
      </c>
    </row>
    <row r="434" spans="1:67" s="10" customFormat="1" x14ac:dyDescent="0.2">
      <c r="A434" s="240"/>
      <c r="B434" s="163"/>
      <c r="C434" s="197"/>
      <c r="D434" s="165" t="s">
        <v>146</v>
      </c>
      <c r="E434" s="166" t="s">
        <v>1</v>
      </c>
      <c r="F434" s="166" t="s">
        <v>635</v>
      </c>
      <c r="G434" s="164"/>
      <c r="H434" s="166" t="s">
        <v>1</v>
      </c>
      <c r="I434" s="167"/>
      <c r="J434" s="164"/>
      <c r="K434" s="164"/>
      <c r="L434" s="168"/>
      <c r="M434" s="169"/>
      <c r="N434" s="170"/>
      <c r="O434" s="170"/>
      <c r="P434" s="170"/>
      <c r="Q434" s="170"/>
      <c r="R434" s="170"/>
      <c r="S434" s="283"/>
      <c r="T434" s="170"/>
      <c r="U434" s="287"/>
      <c r="V434" s="171"/>
      <c r="AV434" s="172" t="s">
        <v>146</v>
      </c>
      <c r="AW434" s="172" t="s">
        <v>79</v>
      </c>
      <c r="AX434" s="10" t="s">
        <v>73</v>
      </c>
      <c r="AY434" s="10" t="s">
        <v>28</v>
      </c>
      <c r="AZ434" s="10" t="s">
        <v>66</v>
      </c>
      <c r="BA434" s="172" t="s">
        <v>137</v>
      </c>
    </row>
    <row r="435" spans="1:67" s="11" customFormat="1" x14ac:dyDescent="0.2">
      <c r="A435" s="241"/>
      <c r="B435" s="173"/>
      <c r="C435" s="198"/>
      <c r="D435" s="165" t="s">
        <v>146</v>
      </c>
      <c r="E435" s="175" t="s">
        <v>1</v>
      </c>
      <c r="F435" s="175" t="s">
        <v>172</v>
      </c>
      <c r="G435" s="174"/>
      <c r="H435" s="176">
        <v>7</v>
      </c>
      <c r="I435" s="177"/>
      <c r="J435" s="174"/>
      <c r="K435" s="174"/>
      <c r="L435" s="178"/>
      <c r="M435" s="179"/>
      <c r="N435" s="180"/>
      <c r="O435" s="180"/>
      <c r="P435" s="180"/>
      <c r="Q435" s="180"/>
      <c r="R435" s="180"/>
      <c r="S435" s="283"/>
      <c r="T435" s="180"/>
      <c r="U435" s="287"/>
      <c r="V435" s="181"/>
      <c r="AV435" s="182" t="s">
        <v>146</v>
      </c>
      <c r="AW435" s="182" t="s">
        <v>79</v>
      </c>
      <c r="AX435" s="11" t="s">
        <v>79</v>
      </c>
      <c r="AY435" s="11" t="s">
        <v>28</v>
      </c>
      <c r="AZ435" s="11" t="s">
        <v>66</v>
      </c>
      <c r="BA435" s="182" t="s">
        <v>137</v>
      </c>
    </row>
    <row r="436" spans="1:67" s="266" customFormat="1" ht="16.5" customHeight="1" x14ac:dyDescent="0.2">
      <c r="A436" s="200"/>
      <c r="B436" s="28"/>
      <c r="C436" s="214" t="s">
        <v>648</v>
      </c>
      <c r="D436" s="183" t="s">
        <v>217</v>
      </c>
      <c r="E436" s="320" t="s">
        <v>649</v>
      </c>
      <c r="F436" s="321" t="s">
        <v>650</v>
      </c>
      <c r="G436" s="183" t="s">
        <v>285</v>
      </c>
      <c r="H436" s="184">
        <v>2</v>
      </c>
      <c r="I436" s="185">
        <v>950</v>
      </c>
      <c r="J436" s="186">
        <f>ROUND(I436*H436,2)</f>
        <v>1900</v>
      </c>
      <c r="K436" s="321" t="s">
        <v>143</v>
      </c>
      <c r="L436" s="187"/>
      <c r="M436" s="188" t="s">
        <v>1</v>
      </c>
      <c r="N436" s="189" t="s">
        <v>38</v>
      </c>
      <c r="O436" s="53"/>
      <c r="P436" s="160">
        <f>O436*H436</f>
        <v>0</v>
      </c>
      <c r="Q436" s="160">
        <v>2.2880000000000001E-2</v>
      </c>
      <c r="R436" s="160">
        <f>Q436*H436</f>
        <v>4.5760000000000002E-2</v>
      </c>
      <c r="S436" s="283"/>
      <c r="T436" s="160">
        <v>0</v>
      </c>
      <c r="U436" s="287"/>
      <c r="V436" s="161">
        <f>T436*H436</f>
        <v>0</v>
      </c>
      <c r="AT436" s="268" t="s">
        <v>176</v>
      </c>
      <c r="AV436" s="268" t="s">
        <v>217</v>
      </c>
      <c r="AW436" s="268" t="s">
        <v>79</v>
      </c>
      <c r="BA436" s="268" t="s">
        <v>137</v>
      </c>
      <c r="BG436" s="162">
        <f>IF(N436="základní",J436,0)</f>
        <v>0</v>
      </c>
      <c r="BH436" s="162">
        <f>IF(N436="snížená",J436,0)</f>
        <v>1900</v>
      </c>
      <c r="BI436" s="162">
        <f>IF(N436="zákl. přenesená",J436,0)</f>
        <v>0</v>
      </c>
      <c r="BJ436" s="162">
        <f>IF(N436="sníž. přenesená",J436,0)</f>
        <v>0</v>
      </c>
      <c r="BK436" s="162">
        <f>IF(N436="nulová",J436,0)</f>
        <v>0</v>
      </c>
      <c r="BL436" s="268" t="s">
        <v>79</v>
      </c>
      <c r="BM436" s="162">
        <f>ROUND(I436*H436,2)</f>
        <v>1900</v>
      </c>
      <c r="BN436" s="268" t="s">
        <v>144</v>
      </c>
      <c r="BO436" s="268" t="s">
        <v>651</v>
      </c>
    </row>
    <row r="437" spans="1:67" s="10" customFormat="1" x14ac:dyDescent="0.2">
      <c r="A437" s="240"/>
      <c r="B437" s="163"/>
      <c r="C437" s="197"/>
      <c r="D437" s="165" t="s">
        <v>146</v>
      </c>
      <c r="E437" s="166" t="s">
        <v>1</v>
      </c>
      <c r="F437" s="166" t="s">
        <v>635</v>
      </c>
      <c r="G437" s="164"/>
      <c r="H437" s="166" t="s">
        <v>1</v>
      </c>
      <c r="I437" s="167"/>
      <c r="J437" s="164"/>
      <c r="K437" s="164"/>
      <c r="L437" s="168"/>
      <c r="M437" s="169"/>
      <c r="N437" s="170"/>
      <c r="O437" s="170"/>
      <c r="P437" s="170"/>
      <c r="Q437" s="170"/>
      <c r="R437" s="170"/>
      <c r="S437" s="283"/>
      <c r="T437" s="170"/>
      <c r="U437" s="287"/>
      <c r="V437" s="171"/>
      <c r="AV437" s="172" t="s">
        <v>146</v>
      </c>
      <c r="AW437" s="172" t="s">
        <v>79</v>
      </c>
      <c r="AX437" s="10" t="s">
        <v>73</v>
      </c>
      <c r="AY437" s="10" t="s">
        <v>28</v>
      </c>
      <c r="AZ437" s="10" t="s">
        <v>66</v>
      </c>
      <c r="BA437" s="172" t="s">
        <v>137</v>
      </c>
    </row>
    <row r="438" spans="1:67" s="11" customFormat="1" x14ac:dyDescent="0.2">
      <c r="A438" s="241"/>
      <c r="B438" s="173"/>
      <c r="C438" s="198"/>
      <c r="D438" s="165" t="s">
        <v>146</v>
      </c>
      <c r="E438" s="175" t="s">
        <v>1</v>
      </c>
      <c r="F438" s="175" t="s">
        <v>79</v>
      </c>
      <c r="G438" s="174"/>
      <c r="H438" s="176">
        <v>2</v>
      </c>
      <c r="I438" s="177"/>
      <c r="J438" s="174"/>
      <c r="K438" s="174"/>
      <c r="L438" s="178"/>
      <c r="M438" s="179"/>
      <c r="N438" s="180"/>
      <c r="O438" s="180"/>
      <c r="P438" s="180"/>
      <c r="Q438" s="180"/>
      <c r="R438" s="180"/>
      <c r="S438" s="283"/>
      <c r="T438" s="180"/>
      <c r="U438" s="287"/>
      <c r="V438" s="181"/>
      <c r="AV438" s="182" t="s">
        <v>146</v>
      </c>
      <c r="AW438" s="182" t="s">
        <v>79</v>
      </c>
      <c r="AX438" s="11" t="s">
        <v>79</v>
      </c>
      <c r="AY438" s="11" t="s">
        <v>28</v>
      </c>
      <c r="AZ438" s="11" t="s">
        <v>66</v>
      </c>
      <c r="BA438" s="182" t="s">
        <v>137</v>
      </c>
    </row>
    <row r="439" spans="1:67" s="266" customFormat="1" ht="16.5" customHeight="1" x14ac:dyDescent="0.2">
      <c r="A439" s="200"/>
      <c r="B439" s="28"/>
      <c r="C439" s="214" t="s">
        <v>652</v>
      </c>
      <c r="D439" s="183" t="s">
        <v>217</v>
      </c>
      <c r="E439" s="320" t="s">
        <v>653</v>
      </c>
      <c r="F439" s="321" t="s">
        <v>654</v>
      </c>
      <c r="G439" s="183" t="s">
        <v>285</v>
      </c>
      <c r="H439" s="184">
        <v>6</v>
      </c>
      <c r="I439" s="185">
        <v>950</v>
      </c>
      <c r="J439" s="186">
        <f>ROUND(I439*H439,2)</f>
        <v>5700</v>
      </c>
      <c r="K439" s="321" t="s">
        <v>143</v>
      </c>
      <c r="L439" s="187"/>
      <c r="M439" s="188" t="s">
        <v>1</v>
      </c>
      <c r="N439" s="189" t="s">
        <v>38</v>
      </c>
      <c r="O439" s="53"/>
      <c r="P439" s="160">
        <f>O439*H439</f>
        <v>0</v>
      </c>
      <c r="Q439" s="160">
        <v>2.333E-2</v>
      </c>
      <c r="R439" s="160">
        <f>Q439*H439</f>
        <v>0.13997999999999999</v>
      </c>
      <c r="S439" s="283"/>
      <c r="T439" s="160">
        <v>0</v>
      </c>
      <c r="U439" s="287"/>
      <c r="V439" s="161">
        <f>T439*H439</f>
        <v>0</v>
      </c>
      <c r="AT439" s="268" t="s">
        <v>176</v>
      </c>
      <c r="AV439" s="268" t="s">
        <v>217</v>
      </c>
      <c r="AW439" s="268" t="s">
        <v>79</v>
      </c>
      <c r="BA439" s="268" t="s">
        <v>137</v>
      </c>
      <c r="BG439" s="162">
        <f>IF(N439="základní",J439,0)</f>
        <v>0</v>
      </c>
      <c r="BH439" s="162">
        <f>IF(N439="snížená",J439,0)</f>
        <v>5700</v>
      </c>
      <c r="BI439" s="162">
        <f>IF(N439="zákl. přenesená",J439,0)</f>
        <v>0</v>
      </c>
      <c r="BJ439" s="162">
        <f>IF(N439="sníž. přenesená",J439,0)</f>
        <v>0</v>
      </c>
      <c r="BK439" s="162">
        <f>IF(N439="nulová",J439,0)</f>
        <v>0</v>
      </c>
      <c r="BL439" s="268" t="s">
        <v>79</v>
      </c>
      <c r="BM439" s="162">
        <f>ROUND(I439*H439,2)</f>
        <v>5700</v>
      </c>
      <c r="BN439" s="268" t="s">
        <v>144</v>
      </c>
      <c r="BO439" s="268" t="s">
        <v>655</v>
      </c>
    </row>
    <row r="440" spans="1:67" s="10" customFormat="1" x14ac:dyDescent="0.2">
      <c r="A440" s="240"/>
      <c r="B440" s="163"/>
      <c r="C440" s="197"/>
      <c r="D440" s="165" t="s">
        <v>146</v>
      </c>
      <c r="E440" s="166" t="s">
        <v>1</v>
      </c>
      <c r="F440" s="166" t="s">
        <v>635</v>
      </c>
      <c r="G440" s="164"/>
      <c r="H440" s="166" t="s">
        <v>1</v>
      </c>
      <c r="I440" s="167"/>
      <c r="J440" s="164"/>
      <c r="K440" s="164"/>
      <c r="L440" s="168"/>
      <c r="M440" s="169"/>
      <c r="N440" s="170"/>
      <c r="O440" s="170"/>
      <c r="P440" s="170"/>
      <c r="Q440" s="170"/>
      <c r="R440" s="170"/>
      <c r="S440" s="283"/>
      <c r="T440" s="170"/>
      <c r="U440" s="287"/>
      <c r="V440" s="171"/>
      <c r="AV440" s="172" t="s">
        <v>146</v>
      </c>
      <c r="AW440" s="172" t="s">
        <v>79</v>
      </c>
      <c r="AX440" s="10" t="s">
        <v>73</v>
      </c>
      <c r="AY440" s="10" t="s">
        <v>28</v>
      </c>
      <c r="AZ440" s="10" t="s">
        <v>66</v>
      </c>
      <c r="BA440" s="172" t="s">
        <v>137</v>
      </c>
    </row>
    <row r="441" spans="1:67" s="11" customFormat="1" x14ac:dyDescent="0.2">
      <c r="A441" s="241"/>
      <c r="B441" s="173"/>
      <c r="C441" s="198"/>
      <c r="D441" s="165" t="s">
        <v>146</v>
      </c>
      <c r="E441" s="175" t="s">
        <v>1</v>
      </c>
      <c r="F441" s="175" t="s">
        <v>167</v>
      </c>
      <c r="G441" s="174"/>
      <c r="H441" s="176">
        <v>6</v>
      </c>
      <c r="I441" s="177"/>
      <c r="J441" s="174"/>
      <c r="K441" s="174"/>
      <c r="L441" s="178"/>
      <c r="M441" s="179"/>
      <c r="N441" s="180"/>
      <c r="O441" s="180"/>
      <c r="P441" s="180"/>
      <c r="Q441" s="180"/>
      <c r="R441" s="180"/>
      <c r="S441" s="283"/>
      <c r="T441" s="180"/>
      <c r="U441" s="287"/>
      <c r="V441" s="181"/>
      <c r="AV441" s="182" t="s">
        <v>146</v>
      </c>
      <c r="AW441" s="182" t="s">
        <v>79</v>
      </c>
      <c r="AX441" s="11" t="s">
        <v>79</v>
      </c>
      <c r="AY441" s="11" t="s">
        <v>28</v>
      </c>
      <c r="AZ441" s="11" t="s">
        <v>66</v>
      </c>
      <c r="BA441" s="182" t="s">
        <v>137</v>
      </c>
    </row>
    <row r="442" spans="1:67" s="266" customFormat="1" ht="16.5" customHeight="1" x14ac:dyDescent="0.2">
      <c r="A442" s="200"/>
      <c r="B442" s="28"/>
      <c r="C442" s="214" t="s">
        <v>656</v>
      </c>
      <c r="D442" s="183" t="s">
        <v>217</v>
      </c>
      <c r="E442" s="320" t="s">
        <v>657</v>
      </c>
      <c r="F442" s="321" t="s">
        <v>658</v>
      </c>
      <c r="G442" s="183" t="s">
        <v>285</v>
      </c>
      <c r="H442" s="184">
        <v>1</v>
      </c>
      <c r="I442" s="185">
        <v>2500</v>
      </c>
      <c r="J442" s="186">
        <f>ROUND(I442*H442,2)</f>
        <v>2500</v>
      </c>
      <c r="K442" s="321" t="s">
        <v>1</v>
      </c>
      <c r="L442" s="187"/>
      <c r="M442" s="188" t="s">
        <v>1</v>
      </c>
      <c r="N442" s="189" t="s">
        <v>38</v>
      </c>
      <c r="O442" s="53"/>
      <c r="P442" s="160">
        <f>O442*H442</f>
        <v>0</v>
      </c>
      <c r="Q442" s="160">
        <v>2.333E-2</v>
      </c>
      <c r="R442" s="160">
        <f>Q442*H442</f>
        <v>2.333E-2</v>
      </c>
      <c r="S442" s="283"/>
      <c r="T442" s="160">
        <v>0</v>
      </c>
      <c r="U442" s="287"/>
      <c r="V442" s="161">
        <f>T442*H442</f>
        <v>0</v>
      </c>
      <c r="AT442" s="268" t="s">
        <v>176</v>
      </c>
      <c r="AV442" s="268" t="s">
        <v>217</v>
      </c>
      <c r="AW442" s="268" t="s">
        <v>79</v>
      </c>
      <c r="BA442" s="268" t="s">
        <v>137</v>
      </c>
      <c r="BG442" s="162">
        <f>IF(N442="základní",J442,0)</f>
        <v>0</v>
      </c>
      <c r="BH442" s="162">
        <f>IF(N442="snížená",J442,0)</f>
        <v>2500</v>
      </c>
      <c r="BI442" s="162">
        <f>IF(N442="zákl. přenesená",J442,0)</f>
        <v>0</v>
      </c>
      <c r="BJ442" s="162">
        <f>IF(N442="sníž. přenesená",J442,0)</f>
        <v>0</v>
      </c>
      <c r="BK442" s="162">
        <f>IF(N442="nulová",J442,0)</f>
        <v>0</v>
      </c>
      <c r="BL442" s="268" t="s">
        <v>79</v>
      </c>
      <c r="BM442" s="162">
        <f>ROUND(I442*H442,2)</f>
        <v>2500</v>
      </c>
      <c r="BN442" s="268" t="s">
        <v>144</v>
      </c>
      <c r="BO442" s="268" t="s">
        <v>659</v>
      </c>
    </row>
    <row r="443" spans="1:67" s="10" customFormat="1" x14ac:dyDescent="0.2">
      <c r="A443" s="240"/>
      <c r="B443" s="163"/>
      <c r="C443" s="197"/>
      <c r="D443" s="165" t="s">
        <v>146</v>
      </c>
      <c r="E443" s="166" t="s">
        <v>1</v>
      </c>
      <c r="F443" s="166" t="s">
        <v>635</v>
      </c>
      <c r="G443" s="164"/>
      <c r="H443" s="166" t="s">
        <v>1</v>
      </c>
      <c r="I443" s="167"/>
      <c r="J443" s="164"/>
      <c r="K443" s="164"/>
      <c r="L443" s="168"/>
      <c r="M443" s="169"/>
      <c r="N443" s="170"/>
      <c r="O443" s="170"/>
      <c r="P443" s="170"/>
      <c r="Q443" s="170"/>
      <c r="R443" s="170"/>
      <c r="S443" s="283"/>
      <c r="T443" s="170"/>
      <c r="U443" s="287"/>
      <c r="V443" s="171"/>
      <c r="AV443" s="172" t="s">
        <v>146</v>
      </c>
      <c r="AW443" s="172" t="s">
        <v>79</v>
      </c>
      <c r="AX443" s="10" t="s">
        <v>73</v>
      </c>
      <c r="AY443" s="10" t="s">
        <v>28</v>
      </c>
      <c r="AZ443" s="10" t="s">
        <v>66</v>
      </c>
      <c r="BA443" s="172" t="s">
        <v>137</v>
      </c>
    </row>
    <row r="444" spans="1:67" s="11" customFormat="1" x14ac:dyDescent="0.2">
      <c r="A444" s="241"/>
      <c r="B444" s="173"/>
      <c r="C444" s="198"/>
      <c r="D444" s="165" t="s">
        <v>146</v>
      </c>
      <c r="E444" s="175" t="s">
        <v>1</v>
      </c>
      <c r="F444" s="175" t="s">
        <v>73</v>
      </c>
      <c r="G444" s="174"/>
      <c r="H444" s="176">
        <v>1</v>
      </c>
      <c r="I444" s="177"/>
      <c r="J444" s="174"/>
      <c r="K444" s="174"/>
      <c r="L444" s="178"/>
      <c r="M444" s="179"/>
      <c r="N444" s="180"/>
      <c r="O444" s="180"/>
      <c r="P444" s="180"/>
      <c r="Q444" s="180"/>
      <c r="R444" s="180"/>
      <c r="S444" s="283"/>
      <c r="T444" s="180"/>
      <c r="U444" s="287"/>
      <c r="V444" s="181"/>
      <c r="AV444" s="182" t="s">
        <v>146</v>
      </c>
      <c r="AW444" s="182" t="s">
        <v>79</v>
      </c>
      <c r="AX444" s="11" t="s">
        <v>79</v>
      </c>
      <c r="AY444" s="11" t="s">
        <v>28</v>
      </c>
      <c r="AZ444" s="11" t="s">
        <v>66</v>
      </c>
      <c r="BA444" s="182" t="s">
        <v>137</v>
      </c>
    </row>
    <row r="445" spans="1:67" s="266" customFormat="1" ht="16.5" customHeight="1" x14ac:dyDescent="0.2">
      <c r="A445" s="200"/>
      <c r="B445" s="28"/>
      <c r="C445" s="214" t="s">
        <v>660</v>
      </c>
      <c r="D445" s="183" t="s">
        <v>217</v>
      </c>
      <c r="E445" s="320" t="s">
        <v>661</v>
      </c>
      <c r="F445" s="321" t="s">
        <v>662</v>
      </c>
      <c r="G445" s="183" t="s">
        <v>285</v>
      </c>
      <c r="H445" s="184">
        <v>2</v>
      </c>
      <c r="I445" s="185">
        <v>950</v>
      </c>
      <c r="J445" s="186">
        <f>ROUND(I445*H445,2)</f>
        <v>1900</v>
      </c>
      <c r="K445" s="321" t="s">
        <v>143</v>
      </c>
      <c r="L445" s="187"/>
      <c r="M445" s="188" t="s">
        <v>1</v>
      </c>
      <c r="N445" s="189" t="s">
        <v>38</v>
      </c>
      <c r="O445" s="53"/>
      <c r="P445" s="160">
        <f>O445*H445</f>
        <v>0</v>
      </c>
      <c r="Q445" s="160">
        <v>2.3810000000000001E-2</v>
      </c>
      <c r="R445" s="160">
        <f>Q445*H445</f>
        <v>4.7620000000000003E-2</v>
      </c>
      <c r="S445" s="283"/>
      <c r="T445" s="160">
        <v>0</v>
      </c>
      <c r="U445" s="287"/>
      <c r="V445" s="161">
        <f>T445*H445</f>
        <v>0</v>
      </c>
      <c r="AT445" s="268" t="s">
        <v>176</v>
      </c>
      <c r="AV445" s="268" t="s">
        <v>217</v>
      </c>
      <c r="AW445" s="268" t="s">
        <v>79</v>
      </c>
      <c r="BA445" s="268" t="s">
        <v>137</v>
      </c>
      <c r="BG445" s="162">
        <f>IF(N445="základní",J445,0)</f>
        <v>0</v>
      </c>
      <c r="BH445" s="162">
        <f>IF(N445="snížená",J445,0)</f>
        <v>1900</v>
      </c>
      <c r="BI445" s="162">
        <f>IF(N445="zákl. přenesená",J445,0)</f>
        <v>0</v>
      </c>
      <c r="BJ445" s="162">
        <f>IF(N445="sníž. přenesená",J445,0)</f>
        <v>0</v>
      </c>
      <c r="BK445" s="162">
        <f>IF(N445="nulová",J445,0)</f>
        <v>0</v>
      </c>
      <c r="BL445" s="268" t="s">
        <v>79</v>
      </c>
      <c r="BM445" s="162">
        <f>ROUND(I445*H445,2)</f>
        <v>1900</v>
      </c>
      <c r="BN445" s="268" t="s">
        <v>144</v>
      </c>
      <c r="BO445" s="268" t="s">
        <v>663</v>
      </c>
    </row>
    <row r="446" spans="1:67" s="10" customFormat="1" x14ac:dyDescent="0.2">
      <c r="A446" s="240"/>
      <c r="B446" s="163"/>
      <c r="C446" s="197"/>
      <c r="D446" s="165" t="s">
        <v>146</v>
      </c>
      <c r="E446" s="166" t="s">
        <v>1</v>
      </c>
      <c r="F446" s="166" t="s">
        <v>635</v>
      </c>
      <c r="G446" s="164"/>
      <c r="H446" s="166" t="s">
        <v>1</v>
      </c>
      <c r="I446" s="167"/>
      <c r="J446" s="164"/>
      <c r="K446" s="164"/>
      <c r="L446" s="168"/>
      <c r="M446" s="169"/>
      <c r="N446" s="170"/>
      <c r="O446" s="170"/>
      <c r="P446" s="170"/>
      <c r="Q446" s="170"/>
      <c r="R446" s="170"/>
      <c r="S446" s="283"/>
      <c r="T446" s="170"/>
      <c r="U446" s="287"/>
      <c r="V446" s="171"/>
      <c r="AV446" s="172" t="s">
        <v>146</v>
      </c>
      <c r="AW446" s="172" t="s">
        <v>79</v>
      </c>
      <c r="AX446" s="10" t="s">
        <v>73</v>
      </c>
      <c r="AY446" s="10" t="s">
        <v>28</v>
      </c>
      <c r="AZ446" s="10" t="s">
        <v>66</v>
      </c>
      <c r="BA446" s="172" t="s">
        <v>137</v>
      </c>
    </row>
    <row r="447" spans="1:67" s="11" customFormat="1" x14ac:dyDescent="0.2">
      <c r="A447" s="241"/>
      <c r="B447" s="173"/>
      <c r="C447" s="198"/>
      <c r="D447" s="165" t="s">
        <v>146</v>
      </c>
      <c r="E447" s="175" t="s">
        <v>1</v>
      </c>
      <c r="F447" s="175" t="s">
        <v>79</v>
      </c>
      <c r="G447" s="174"/>
      <c r="H447" s="176">
        <v>2</v>
      </c>
      <c r="I447" s="177"/>
      <c r="J447" s="174"/>
      <c r="K447" s="174"/>
      <c r="L447" s="178"/>
      <c r="M447" s="179"/>
      <c r="N447" s="180"/>
      <c r="O447" s="180"/>
      <c r="P447" s="180"/>
      <c r="Q447" s="180"/>
      <c r="R447" s="180"/>
      <c r="S447" s="283"/>
      <c r="T447" s="180"/>
      <c r="U447" s="287"/>
      <c r="V447" s="181"/>
      <c r="AV447" s="182" t="s">
        <v>146</v>
      </c>
      <c r="AW447" s="182" t="s">
        <v>79</v>
      </c>
      <c r="AX447" s="11" t="s">
        <v>79</v>
      </c>
      <c r="AY447" s="11" t="s">
        <v>28</v>
      </c>
      <c r="AZ447" s="11" t="s">
        <v>66</v>
      </c>
      <c r="BA447" s="182" t="s">
        <v>137</v>
      </c>
    </row>
    <row r="448" spans="1:67" s="266" customFormat="1" ht="16.5" customHeight="1" x14ac:dyDescent="0.2">
      <c r="A448" s="200"/>
      <c r="B448" s="28"/>
      <c r="C448" s="227" t="s">
        <v>2477</v>
      </c>
      <c r="D448" s="228" t="s">
        <v>217</v>
      </c>
      <c r="E448" s="329" t="s">
        <v>661</v>
      </c>
      <c r="F448" s="330" t="s">
        <v>2478</v>
      </c>
      <c r="G448" s="228" t="s">
        <v>285</v>
      </c>
      <c r="H448" s="229">
        <v>-1</v>
      </c>
      <c r="I448" s="230">
        <v>950</v>
      </c>
      <c r="J448" s="231">
        <f>ROUND(I448*H448,2)</f>
        <v>-950</v>
      </c>
      <c r="K448" s="330" t="s">
        <v>143</v>
      </c>
      <c r="L448" s="187"/>
      <c r="M448" s="188" t="s">
        <v>1</v>
      </c>
      <c r="N448" s="189" t="s">
        <v>38</v>
      </c>
      <c r="O448" s="53"/>
      <c r="P448" s="160">
        <f>O448*H448</f>
        <v>0</v>
      </c>
      <c r="Q448" s="160">
        <v>2.3810000000000001E-2</v>
      </c>
      <c r="R448" s="160"/>
      <c r="S448" s="292">
        <f>Q448*H448</f>
        <v>-2.3810000000000001E-2</v>
      </c>
      <c r="T448" s="160">
        <v>0</v>
      </c>
      <c r="U448" s="287"/>
      <c r="V448" s="161">
        <f>T448*H448</f>
        <v>0</v>
      </c>
      <c r="AT448" s="268" t="s">
        <v>176</v>
      </c>
      <c r="AV448" s="268" t="s">
        <v>217</v>
      </c>
      <c r="AW448" s="268" t="s">
        <v>79</v>
      </c>
      <c r="BA448" s="268" t="s">
        <v>137</v>
      </c>
      <c r="BG448" s="162">
        <f>IF(N448="základní",J448,0)</f>
        <v>0</v>
      </c>
      <c r="BH448" s="162">
        <f>IF(N448="snížená",J448,0)</f>
        <v>-950</v>
      </c>
      <c r="BI448" s="162">
        <f>IF(N448="zákl. přenesená",J448,0)</f>
        <v>0</v>
      </c>
      <c r="BJ448" s="162">
        <f>IF(N448="sníž. přenesená",J448,0)</f>
        <v>0</v>
      </c>
      <c r="BK448" s="162">
        <f>IF(N448="nulová",J448,0)</f>
        <v>0</v>
      </c>
      <c r="BL448" s="268" t="s">
        <v>79</v>
      </c>
      <c r="BM448" s="162">
        <f>ROUND(I448*H448,2)</f>
        <v>-950</v>
      </c>
      <c r="BN448" s="268" t="s">
        <v>144</v>
      </c>
      <c r="BO448" s="268" t="s">
        <v>663</v>
      </c>
    </row>
    <row r="449" spans="1:67" s="10" customFormat="1" x14ac:dyDescent="0.2">
      <c r="A449" s="240"/>
      <c r="B449" s="163"/>
      <c r="C449" s="197"/>
      <c r="D449" s="165" t="s">
        <v>146</v>
      </c>
      <c r="E449" s="166" t="s">
        <v>1</v>
      </c>
      <c r="F449" s="166" t="s">
        <v>635</v>
      </c>
      <c r="G449" s="164"/>
      <c r="H449" s="166" t="s">
        <v>1</v>
      </c>
      <c r="I449" s="167"/>
      <c r="J449" s="164"/>
      <c r="K449" s="164"/>
      <c r="L449" s="168"/>
      <c r="M449" s="169"/>
      <c r="N449" s="170"/>
      <c r="O449" s="170"/>
      <c r="P449" s="170"/>
      <c r="Q449" s="170"/>
      <c r="R449" s="170"/>
      <c r="S449" s="283"/>
      <c r="T449" s="170"/>
      <c r="U449" s="287"/>
      <c r="V449" s="171"/>
      <c r="AV449" s="172" t="s">
        <v>146</v>
      </c>
      <c r="AW449" s="172" t="s">
        <v>79</v>
      </c>
      <c r="AX449" s="10" t="s">
        <v>73</v>
      </c>
      <c r="AY449" s="10" t="s">
        <v>28</v>
      </c>
      <c r="AZ449" s="10" t="s">
        <v>66</v>
      </c>
      <c r="BA449" s="172" t="s">
        <v>137</v>
      </c>
    </row>
    <row r="450" spans="1:67" s="11" customFormat="1" x14ac:dyDescent="0.2">
      <c r="A450" s="241"/>
      <c r="B450" s="173"/>
      <c r="C450" s="198"/>
      <c r="D450" s="165" t="s">
        <v>146</v>
      </c>
      <c r="E450" s="175" t="s">
        <v>1</v>
      </c>
      <c r="F450" s="175">
        <v>-1</v>
      </c>
      <c r="G450" s="174"/>
      <c r="H450" s="176">
        <v>-1</v>
      </c>
      <c r="I450" s="177"/>
      <c r="J450" s="174"/>
      <c r="K450" s="174"/>
      <c r="L450" s="178"/>
      <c r="M450" s="179"/>
      <c r="N450" s="180"/>
      <c r="O450" s="180"/>
      <c r="P450" s="180"/>
      <c r="Q450" s="180"/>
      <c r="R450" s="180"/>
      <c r="S450" s="283"/>
      <c r="T450" s="180"/>
      <c r="U450" s="287"/>
      <c r="V450" s="181"/>
      <c r="AV450" s="182" t="s">
        <v>146</v>
      </c>
      <c r="AW450" s="182" t="s">
        <v>79</v>
      </c>
      <c r="AX450" s="11" t="s">
        <v>79</v>
      </c>
      <c r="AY450" s="11" t="s">
        <v>28</v>
      </c>
      <c r="AZ450" s="11" t="s">
        <v>66</v>
      </c>
      <c r="BA450" s="182" t="s">
        <v>137</v>
      </c>
    </row>
    <row r="451" spans="1:67" s="266" customFormat="1" ht="16.5" customHeight="1" x14ac:dyDescent="0.2">
      <c r="A451" s="200"/>
      <c r="B451" s="28"/>
      <c r="C451" s="214" t="s">
        <v>664</v>
      </c>
      <c r="D451" s="183" t="s">
        <v>217</v>
      </c>
      <c r="E451" s="320" t="s">
        <v>665</v>
      </c>
      <c r="F451" s="321" t="s">
        <v>666</v>
      </c>
      <c r="G451" s="183" t="s">
        <v>285</v>
      </c>
      <c r="H451" s="184">
        <v>8</v>
      </c>
      <c r="I451" s="185">
        <v>1000</v>
      </c>
      <c r="J451" s="186">
        <f>ROUND(I451*H451,2)</f>
        <v>8000</v>
      </c>
      <c r="K451" s="321" t="s">
        <v>1</v>
      </c>
      <c r="L451" s="187"/>
      <c r="M451" s="188" t="s">
        <v>1</v>
      </c>
      <c r="N451" s="189" t="s">
        <v>38</v>
      </c>
      <c r="O451" s="53"/>
      <c r="P451" s="160">
        <f>O451*H451</f>
        <v>0</v>
      </c>
      <c r="Q451" s="160">
        <v>2.3810000000000001E-2</v>
      </c>
      <c r="R451" s="160">
        <f>Q451*H451</f>
        <v>0.19048000000000001</v>
      </c>
      <c r="S451" s="283"/>
      <c r="T451" s="160">
        <v>0</v>
      </c>
      <c r="U451" s="287"/>
      <c r="V451" s="161">
        <f>T451*H451</f>
        <v>0</v>
      </c>
      <c r="AT451" s="268" t="s">
        <v>176</v>
      </c>
      <c r="AV451" s="268" t="s">
        <v>217</v>
      </c>
      <c r="AW451" s="268" t="s">
        <v>79</v>
      </c>
      <c r="BA451" s="268" t="s">
        <v>137</v>
      </c>
      <c r="BG451" s="162">
        <f>IF(N451="základní",J451,0)</f>
        <v>0</v>
      </c>
      <c r="BH451" s="162">
        <f>IF(N451="snížená",J451,0)</f>
        <v>8000</v>
      </c>
      <c r="BI451" s="162">
        <f>IF(N451="zákl. přenesená",J451,0)</f>
        <v>0</v>
      </c>
      <c r="BJ451" s="162">
        <f>IF(N451="sníž. přenesená",J451,0)</f>
        <v>0</v>
      </c>
      <c r="BK451" s="162">
        <f>IF(N451="nulová",J451,0)</f>
        <v>0</v>
      </c>
      <c r="BL451" s="268" t="s">
        <v>79</v>
      </c>
      <c r="BM451" s="162">
        <f>ROUND(I451*H451,2)</f>
        <v>8000</v>
      </c>
      <c r="BN451" s="268" t="s">
        <v>144</v>
      </c>
      <c r="BO451" s="268" t="s">
        <v>667</v>
      </c>
    </row>
    <row r="452" spans="1:67" s="10" customFormat="1" x14ac:dyDescent="0.2">
      <c r="A452" s="240"/>
      <c r="B452" s="163"/>
      <c r="C452" s="197"/>
      <c r="D452" s="165" t="s">
        <v>146</v>
      </c>
      <c r="E452" s="166" t="s">
        <v>1</v>
      </c>
      <c r="F452" s="166" t="s">
        <v>635</v>
      </c>
      <c r="G452" s="164"/>
      <c r="H452" s="166" t="s">
        <v>1</v>
      </c>
      <c r="I452" s="167"/>
      <c r="J452" s="164"/>
      <c r="K452" s="164"/>
      <c r="L452" s="168"/>
      <c r="M452" s="169"/>
      <c r="N452" s="170"/>
      <c r="O452" s="170"/>
      <c r="P452" s="170"/>
      <c r="Q452" s="170"/>
      <c r="R452" s="170"/>
      <c r="S452" s="283"/>
      <c r="T452" s="170"/>
      <c r="U452" s="287"/>
      <c r="V452" s="171"/>
      <c r="AV452" s="172" t="s">
        <v>146</v>
      </c>
      <c r="AW452" s="172" t="s">
        <v>79</v>
      </c>
      <c r="AX452" s="10" t="s">
        <v>73</v>
      </c>
      <c r="AY452" s="10" t="s">
        <v>28</v>
      </c>
      <c r="AZ452" s="10" t="s">
        <v>66</v>
      </c>
      <c r="BA452" s="172" t="s">
        <v>137</v>
      </c>
    </row>
    <row r="453" spans="1:67" s="11" customFormat="1" x14ac:dyDescent="0.2">
      <c r="A453" s="241"/>
      <c r="B453" s="173"/>
      <c r="C453" s="198"/>
      <c r="D453" s="165" t="s">
        <v>146</v>
      </c>
      <c r="E453" s="175" t="s">
        <v>1</v>
      </c>
      <c r="F453" s="331">
        <v>8</v>
      </c>
      <c r="G453" s="174"/>
      <c r="H453" s="176">
        <v>8</v>
      </c>
      <c r="I453" s="177"/>
      <c r="J453" s="174"/>
      <c r="K453" s="174"/>
      <c r="L453" s="178"/>
      <c r="M453" s="179"/>
      <c r="N453" s="180"/>
      <c r="O453" s="180"/>
      <c r="P453" s="180"/>
      <c r="Q453" s="180"/>
      <c r="R453" s="180"/>
      <c r="S453" s="283"/>
      <c r="T453" s="180"/>
      <c r="U453" s="287"/>
      <c r="V453" s="181"/>
      <c r="AV453" s="182" t="s">
        <v>146</v>
      </c>
      <c r="AW453" s="182" t="s">
        <v>79</v>
      </c>
      <c r="AX453" s="11" t="s">
        <v>79</v>
      </c>
      <c r="AY453" s="11" t="s">
        <v>28</v>
      </c>
      <c r="AZ453" s="11" t="s">
        <v>66</v>
      </c>
      <c r="BA453" s="182" t="s">
        <v>137</v>
      </c>
    </row>
    <row r="454" spans="1:67" s="266" customFormat="1" ht="16.5" customHeight="1" x14ac:dyDescent="0.2">
      <c r="A454" s="200"/>
      <c r="B454" s="28"/>
      <c r="C454" s="227" t="s">
        <v>2479</v>
      </c>
      <c r="D454" s="228" t="s">
        <v>217</v>
      </c>
      <c r="E454" s="329" t="s">
        <v>665</v>
      </c>
      <c r="F454" s="330" t="s">
        <v>666</v>
      </c>
      <c r="G454" s="228" t="s">
        <v>285</v>
      </c>
      <c r="H454" s="229">
        <v>-1</v>
      </c>
      <c r="I454" s="230">
        <v>1000</v>
      </c>
      <c r="J454" s="231">
        <f>ROUND(I454*H454,2)</f>
        <v>-1000</v>
      </c>
      <c r="K454" s="330" t="s">
        <v>1</v>
      </c>
      <c r="L454" s="187"/>
      <c r="M454" s="188" t="s">
        <v>1</v>
      </c>
      <c r="N454" s="189" t="s">
        <v>38</v>
      </c>
      <c r="O454" s="53"/>
      <c r="P454" s="160">
        <f>O454*H454</f>
        <v>0</v>
      </c>
      <c r="Q454" s="160">
        <v>2.3810000000000001E-2</v>
      </c>
      <c r="R454" s="160"/>
      <c r="S454" s="292">
        <f>Q454*H454</f>
        <v>-2.3810000000000001E-2</v>
      </c>
      <c r="T454" s="160">
        <v>0</v>
      </c>
      <c r="U454" s="287"/>
      <c r="V454" s="161">
        <f>T454*H454</f>
        <v>0</v>
      </c>
      <c r="AT454" s="268" t="s">
        <v>176</v>
      </c>
      <c r="AV454" s="268" t="s">
        <v>217</v>
      </c>
      <c r="AW454" s="268" t="s">
        <v>79</v>
      </c>
      <c r="BA454" s="268" t="s">
        <v>137</v>
      </c>
      <c r="BG454" s="162">
        <f>IF(N454="základní",J454,0)</f>
        <v>0</v>
      </c>
      <c r="BH454" s="162">
        <f>IF(N454="snížená",J454,0)</f>
        <v>-1000</v>
      </c>
      <c r="BI454" s="162">
        <f>IF(N454="zákl. přenesená",J454,0)</f>
        <v>0</v>
      </c>
      <c r="BJ454" s="162">
        <f>IF(N454="sníž. přenesená",J454,0)</f>
        <v>0</v>
      </c>
      <c r="BK454" s="162">
        <f>IF(N454="nulová",J454,0)</f>
        <v>0</v>
      </c>
      <c r="BL454" s="268" t="s">
        <v>79</v>
      </c>
      <c r="BM454" s="162">
        <f>ROUND(I454*H454,2)</f>
        <v>-1000</v>
      </c>
      <c r="BN454" s="268" t="s">
        <v>144</v>
      </c>
      <c r="BO454" s="268" t="s">
        <v>667</v>
      </c>
    </row>
    <row r="455" spans="1:67" s="10" customFormat="1" x14ac:dyDescent="0.2">
      <c r="A455" s="240"/>
      <c r="B455" s="163"/>
      <c r="C455" s="197"/>
      <c r="D455" s="165" t="s">
        <v>146</v>
      </c>
      <c r="E455" s="166" t="s">
        <v>1</v>
      </c>
      <c r="F455" s="166" t="s">
        <v>635</v>
      </c>
      <c r="G455" s="164"/>
      <c r="H455" s="166" t="s">
        <v>1</v>
      </c>
      <c r="I455" s="167"/>
      <c r="J455" s="164"/>
      <c r="K455" s="164"/>
      <c r="L455" s="168"/>
      <c r="M455" s="169"/>
      <c r="N455" s="170"/>
      <c r="O455" s="170"/>
      <c r="P455" s="170"/>
      <c r="Q455" s="170"/>
      <c r="R455" s="170"/>
      <c r="S455" s="283"/>
      <c r="T455" s="170"/>
      <c r="U455" s="287"/>
      <c r="V455" s="171"/>
      <c r="AV455" s="172" t="s">
        <v>146</v>
      </c>
      <c r="AW455" s="172" t="s">
        <v>79</v>
      </c>
      <c r="AX455" s="10" t="s">
        <v>73</v>
      </c>
      <c r="AY455" s="10" t="s">
        <v>28</v>
      </c>
      <c r="AZ455" s="10" t="s">
        <v>66</v>
      </c>
      <c r="BA455" s="172" t="s">
        <v>137</v>
      </c>
    </row>
    <row r="456" spans="1:67" s="11" customFormat="1" x14ac:dyDescent="0.2">
      <c r="A456" s="241"/>
      <c r="B456" s="173"/>
      <c r="C456" s="198"/>
      <c r="D456" s="165" t="s">
        <v>146</v>
      </c>
      <c r="E456" s="175" t="s">
        <v>1</v>
      </c>
      <c r="F456" s="331" t="s">
        <v>90</v>
      </c>
      <c r="G456" s="174"/>
      <c r="H456" s="176">
        <v>-1</v>
      </c>
      <c r="I456" s="177"/>
      <c r="J456" s="174"/>
      <c r="K456" s="174"/>
      <c r="L456" s="178"/>
      <c r="M456" s="179"/>
      <c r="N456" s="180"/>
      <c r="O456" s="180"/>
      <c r="P456" s="180"/>
      <c r="Q456" s="180"/>
      <c r="R456" s="180"/>
      <c r="S456" s="283"/>
      <c r="T456" s="180"/>
      <c r="U456" s="287"/>
      <c r="V456" s="181"/>
      <c r="AV456" s="182" t="s">
        <v>146</v>
      </c>
      <c r="AW456" s="182" t="s">
        <v>79</v>
      </c>
      <c r="AX456" s="11" t="s">
        <v>79</v>
      </c>
      <c r="AY456" s="11" t="s">
        <v>28</v>
      </c>
      <c r="AZ456" s="11" t="s">
        <v>66</v>
      </c>
      <c r="BA456" s="182" t="s">
        <v>137</v>
      </c>
    </row>
    <row r="457" spans="1:67" s="266" customFormat="1" ht="16.5" customHeight="1" x14ac:dyDescent="0.2">
      <c r="A457" s="200"/>
      <c r="B457" s="28"/>
      <c r="C457" s="196" t="s">
        <v>668</v>
      </c>
      <c r="D457" s="154" t="s">
        <v>139</v>
      </c>
      <c r="E457" s="318" t="s">
        <v>669</v>
      </c>
      <c r="F457" s="319" t="s">
        <v>670</v>
      </c>
      <c r="G457" s="154" t="s">
        <v>285</v>
      </c>
      <c r="H457" s="155">
        <v>3</v>
      </c>
      <c r="I457" s="156">
        <v>550</v>
      </c>
      <c r="J457" s="157">
        <f>ROUND(I457*H457,2)</f>
        <v>1650</v>
      </c>
      <c r="K457" s="319" t="s">
        <v>143</v>
      </c>
      <c r="L457" s="32"/>
      <c r="M457" s="158" t="s">
        <v>1</v>
      </c>
      <c r="N457" s="159" t="s">
        <v>38</v>
      </c>
      <c r="O457" s="53"/>
      <c r="P457" s="160">
        <f>O457*H457</f>
        <v>0</v>
      </c>
      <c r="Q457" s="160">
        <v>5.3620000000000001E-2</v>
      </c>
      <c r="R457" s="160">
        <f>Q457*H457</f>
        <v>0.16086</v>
      </c>
      <c r="S457" s="283"/>
      <c r="T457" s="160">
        <v>0</v>
      </c>
      <c r="U457" s="287"/>
      <c r="V457" s="161">
        <f>T457*H457</f>
        <v>0</v>
      </c>
      <c r="AT457" s="268" t="s">
        <v>144</v>
      </c>
      <c r="AV457" s="268" t="s">
        <v>139</v>
      </c>
      <c r="AW457" s="268" t="s">
        <v>79</v>
      </c>
      <c r="BA457" s="268" t="s">
        <v>137</v>
      </c>
      <c r="BG457" s="162">
        <f>IF(N457="základní",J457,0)</f>
        <v>0</v>
      </c>
      <c r="BH457" s="162">
        <f>IF(N457="snížená",J457,0)</f>
        <v>1650</v>
      </c>
      <c r="BI457" s="162">
        <f>IF(N457="zákl. přenesená",J457,0)</f>
        <v>0</v>
      </c>
      <c r="BJ457" s="162">
        <f>IF(N457="sníž. přenesená",J457,0)</f>
        <v>0</v>
      </c>
      <c r="BK457" s="162">
        <f>IF(N457="nulová",J457,0)</f>
        <v>0</v>
      </c>
      <c r="BL457" s="268" t="s">
        <v>79</v>
      </c>
      <c r="BM457" s="162">
        <f>ROUND(I457*H457,2)</f>
        <v>1650</v>
      </c>
      <c r="BN457" s="268" t="s">
        <v>144</v>
      </c>
      <c r="BO457" s="268" t="s">
        <v>671</v>
      </c>
    </row>
    <row r="458" spans="1:67" s="10" customFormat="1" x14ac:dyDescent="0.2">
      <c r="A458" s="240"/>
      <c r="B458" s="163"/>
      <c r="C458" s="197"/>
      <c r="D458" s="165" t="s">
        <v>146</v>
      </c>
      <c r="E458" s="166" t="s">
        <v>1</v>
      </c>
      <c r="F458" s="166" t="s">
        <v>635</v>
      </c>
      <c r="G458" s="164"/>
      <c r="H458" s="166" t="s">
        <v>1</v>
      </c>
      <c r="I458" s="167"/>
      <c r="J458" s="164"/>
      <c r="K458" s="164"/>
      <c r="L458" s="168"/>
      <c r="M458" s="169"/>
      <c r="N458" s="170"/>
      <c r="O458" s="170"/>
      <c r="P458" s="170"/>
      <c r="Q458" s="170"/>
      <c r="R458" s="170"/>
      <c r="S458" s="283"/>
      <c r="T458" s="170"/>
      <c r="U458" s="287"/>
      <c r="V458" s="171"/>
      <c r="AV458" s="172" t="s">
        <v>146</v>
      </c>
      <c r="AW458" s="172" t="s">
        <v>79</v>
      </c>
      <c r="AX458" s="10" t="s">
        <v>73</v>
      </c>
      <c r="AY458" s="10" t="s">
        <v>28</v>
      </c>
      <c r="AZ458" s="10" t="s">
        <v>66</v>
      </c>
      <c r="BA458" s="172" t="s">
        <v>137</v>
      </c>
    </row>
    <row r="459" spans="1:67" s="11" customFormat="1" x14ac:dyDescent="0.2">
      <c r="A459" s="241"/>
      <c r="B459" s="173"/>
      <c r="C459" s="198"/>
      <c r="D459" s="165" t="s">
        <v>146</v>
      </c>
      <c r="E459" s="175" t="s">
        <v>1</v>
      </c>
      <c r="F459" s="175" t="s">
        <v>153</v>
      </c>
      <c r="G459" s="174"/>
      <c r="H459" s="176">
        <v>3</v>
      </c>
      <c r="I459" s="177"/>
      <c r="J459" s="174"/>
      <c r="K459" s="174"/>
      <c r="L459" s="178"/>
      <c r="M459" s="179"/>
      <c r="N459" s="180"/>
      <c r="O459" s="180"/>
      <c r="P459" s="180"/>
      <c r="Q459" s="180"/>
      <c r="R459" s="180"/>
      <c r="S459" s="283"/>
      <c r="T459" s="180"/>
      <c r="U459" s="287"/>
      <c r="V459" s="181"/>
      <c r="AV459" s="182" t="s">
        <v>146</v>
      </c>
      <c r="AW459" s="182" t="s">
        <v>79</v>
      </c>
      <c r="AX459" s="11" t="s">
        <v>79</v>
      </c>
      <c r="AY459" s="11" t="s">
        <v>28</v>
      </c>
      <c r="AZ459" s="11" t="s">
        <v>66</v>
      </c>
      <c r="BA459" s="182" t="s">
        <v>137</v>
      </c>
    </row>
    <row r="460" spans="1:67" s="266" customFormat="1" ht="16.5" customHeight="1" x14ac:dyDescent="0.2">
      <c r="A460" s="200"/>
      <c r="B460" s="28"/>
      <c r="C460" s="214" t="s">
        <v>672</v>
      </c>
      <c r="D460" s="183" t="s">
        <v>217</v>
      </c>
      <c r="E460" s="320" t="s">
        <v>673</v>
      </c>
      <c r="F460" s="321" t="s">
        <v>674</v>
      </c>
      <c r="G460" s="183" t="s">
        <v>285</v>
      </c>
      <c r="H460" s="184">
        <v>3</v>
      </c>
      <c r="I460" s="185">
        <v>5500</v>
      </c>
      <c r="J460" s="186">
        <f>ROUND(I460*H460,2)</f>
        <v>16500</v>
      </c>
      <c r="K460" s="321" t="s">
        <v>143</v>
      </c>
      <c r="L460" s="187"/>
      <c r="M460" s="188" t="s">
        <v>1</v>
      </c>
      <c r="N460" s="189" t="s">
        <v>38</v>
      </c>
      <c r="O460" s="53"/>
      <c r="P460" s="160">
        <f>O460*H460</f>
        <v>0</v>
      </c>
      <c r="Q460" s="160">
        <v>3.6999999999999998E-2</v>
      </c>
      <c r="R460" s="160">
        <f>Q460*H460</f>
        <v>0.11099999999999999</v>
      </c>
      <c r="S460" s="283"/>
      <c r="T460" s="160">
        <v>0</v>
      </c>
      <c r="U460" s="287"/>
      <c r="V460" s="161">
        <f>T460*H460</f>
        <v>0</v>
      </c>
      <c r="AT460" s="268" t="s">
        <v>176</v>
      </c>
      <c r="AV460" s="268" t="s">
        <v>217</v>
      </c>
      <c r="AW460" s="268" t="s">
        <v>79</v>
      </c>
      <c r="BA460" s="268" t="s">
        <v>137</v>
      </c>
      <c r="BG460" s="162">
        <f>IF(N460="základní",J460,0)</f>
        <v>0</v>
      </c>
      <c r="BH460" s="162">
        <f>IF(N460="snížená",J460,0)</f>
        <v>16500</v>
      </c>
      <c r="BI460" s="162">
        <f>IF(N460="zákl. přenesená",J460,0)</f>
        <v>0</v>
      </c>
      <c r="BJ460" s="162">
        <f>IF(N460="sníž. přenesená",J460,0)</f>
        <v>0</v>
      </c>
      <c r="BK460" s="162">
        <f>IF(N460="nulová",J460,0)</f>
        <v>0</v>
      </c>
      <c r="BL460" s="268" t="s">
        <v>79</v>
      </c>
      <c r="BM460" s="162">
        <f>ROUND(I460*H460,2)</f>
        <v>16500</v>
      </c>
      <c r="BN460" s="268" t="s">
        <v>144</v>
      </c>
      <c r="BO460" s="268" t="s">
        <v>675</v>
      </c>
    </row>
    <row r="461" spans="1:67" s="11" customFormat="1" x14ac:dyDescent="0.2">
      <c r="A461" s="241"/>
      <c r="B461" s="173"/>
      <c r="C461" s="198"/>
      <c r="D461" s="165" t="s">
        <v>146</v>
      </c>
      <c r="E461" s="175" t="s">
        <v>1</v>
      </c>
      <c r="F461" s="175" t="s">
        <v>153</v>
      </c>
      <c r="G461" s="174"/>
      <c r="H461" s="176">
        <v>3</v>
      </c>
      <c r="I461" s="177"/>
      <c r="J461" s="174"/>
      <c r="K461" s="174"/>
      <c r="L461" s="178"/>
      <c r="M461" s="179"/>
      <c r="N461" s="180"/>
      <c r="O461" s="180"/>
      <c r="P461" s="180"/>
      <c r="Q461" s="180"/>
      <c r="R461" s="180"/>
      <c r="S461" s="283"/>
      <c r="T461" s="180"/>
      <c r="U461" s="287"/>
      <c r="V461" s="181"/>
      <c r="AV461" s="182" t="s">
        <v>146</v>
      </c>
      <c r="AW461" s="182" t="s">
        <v>79</v>
      </c>
      <c r="AX461" s="11" t="s">
        <v>79</v>
      </c>
      <c r="AY461" s="11" t="s">
        <v>28</v>
      </c>
      <c r="AZ461" s="11" t="s">
        <v>66</v>
      </c>
      <c r="BA461" s="182" t="s">
        <v>137</v>
      </c>
    </row>
    <row r="462" spans="1:67" s="266" customFormat="1" ht="16.5" customHeight="1" x14ac:dyDescent="0.2">
      <c r="A462" s="200"/>
      <c r="B462" s="28"/>
      <c r="C462" s="196" t="s">
        <v>676</v>
      </c>
      <c r="D462" s="154" t="s">
        <v>139</v>
      </c>
      <c r="E462" s="318" t="s">
        <v>677</v>
      </c>
      <c r="F462" s="319" t="s">
        <v>678</v>
      </c>
      <c r="G462" s="154" t="s">
        <v>242</v>
      </c>
      <c r="H462" s="155">
        <v>11.093999999999999</v>
      </c>
      <c r="I462" s="156">
        <v>355.5</v>
      </c>
      <c r="J462" s="157">
        <f>ROUND(I462*H462,2)</f>
        <v>3943.92</v>
      </c>
      <c r="K462" s="319" t="s">
        <v>143</v>
      </c>
      <c r="L462" s="32"/>
      <c r="M462" s="158" t="s">
        <v>1</v>
      </c>
      <c r="N462" s="159" t="s">
        <v>38</v>
      </c>
      <c r="O462" s="53"/>
      <c r="P462" s="160">
        <f>O462*H462</f>
        <v>0</v>
      </c>
      <c r="Q462" s="160">
        <v>0.26140999999999998</v>
      </c>
      <c r="R462" s="160">
        <f>Q462*H462</f>
        <v>2.9000825399999997</v>
      </c>
      <c r="S462" s="283"/>
      <c r="T462" s="160">
        <v>0</v>
      </c>
      <c r="U462" s="287"/>
      <c r="V462" s="161">
        <f>T462*H462</f>
        <v>0</v>
      </c>
      <c r="AT462" s="268" t="s">
        <v>144</v>
      </c>
      <c r="AV462" s="268" t="s">
        <v>139</v>
      </c>
      <c r="AW462" s="268" t="s">
        <v>79</v>
      </c>
      <c r="BA462" s="268" t="s">
        <v>137</v>
      </c>
      <c r="BG462" s="162">
        <f>IF(N462="základní",J462,0)</f>
        <v>0</v>
      </c>
      <c r="BH462" s="162">
        <f>IF(N462="snížená",J462,0)</f>
        <v>3943.92</v>
      </c>
      <c r="BI462" s="162">
        <f>IF(N462="zákl. přenesená",J462,0)</f>
        <v>0</v>
      </c>
      <c r="BJ462" s="162">
        <f>IF(N462="sníž. přenesená",J462,0)</f>
        <v>0</v>
      </c>
      <c r="BK462" s="162">
        <f>IF(N462="nulová",J462,0)</f>
        <v>0</v>
      </c>
      <c r="BL462" s="268" t="s">
        <v>79</v>
      </c>
      <c r="BM462" s="162">
        <f>ROUND(I462*H462,2)</f>
        <v>3943.92</v>
      </c>
      <c r="BN462" s="268" t="s">
        <v>144</v>
      </c>
      <c r="BO462" s="268" t="s">
        <v>679</v>
      </c>
    </row>
    <row r="463" spans="1:67" s="10" customFormat="1" x14ac:dyDescent="0.2">
      <c r="A463" s="240"/>
      <c r="B463" s="163"/>
      <c r="C463" s="197"/>
      <c r="D463" s="165" t="s">
        <v>146</v>
      </c>
      <c r="E463" s="166" t="s">
        <v>1</v>
      </c>
      <c r="F463" s="166" t="s">
        <v>388</v>
      </c>
      <c r="G463" s="164"/>
      <c r="H463" s="166" t="s">
        <v>1</v>
      </c>
      <c r="I463" s="167"/>
      <c r="J463" s="164"/>
      <c r="K463" s="164"/>
      <c r="L463" s="168"/>
      <c r="M463" s="169"/>
      <c r="N463" s="170"/>
      <c r="O463" s="170"/>
      <c r="P463" s="170"/>
      <c r="Q463" s="170"/>
      <c r="R463" s="170"/>
      <c r="S463" s="288"/>
      <c r="T463" s="170"/>
      <c r="U463" s="289"/>
      <c r="V463" s="171"/>
      <c r="AV463" s="172" t="s">
        <v>146</v>
      </c>
      <c r="AW463" s="172" t="s">
        <v>79</v>
      </c>
      <c r="AX463" s="10" t="s">
        <v>73</v>
      </c>
      <c r="AY463" s="10" t="s">
        <v>28</v>
      </c>
      <c r="AZ463" s="10" t="s">
        <v>66</v>
      </c>
      <c r="BA463" s="172" t="s">
        <v>137</v>
      </c>
    </row>
    <row r="464" spans="1:67" s="11" customFormat="1" x14ac:dyDescent="0.2">
      <c r="A464" s="241"/>
      <c r="B464" s="173"/>
      <c r="C464" s="198"/>
      <c r="D464" s="165" t="s">
        <v>146</v>
      </c>
      <c r="E464" s="175" t="s">
        <v>1</v>
      </c>
      <c r="F464" s="175" t="s">
        <v>680</v>
      </c>
      <c r="G464" s="174"/>
      <c r="H464" s="176">
        <v>11.093999999999999</v>
      </c>
      <c r="I464" s="177"/>
      <c r="J464" s="174"/>
      <c r="K464" s="174"/>
      <c r="L464" s="178"/>
      <c r="M464" s="179"/>
      <c r="N464" s="180"/>
      <c r="O464" s="180"/>
      <c r="P464" s="180"/>
      <c r="Q464" s="180"/>
      <c r="R464" s="180"/>
      <c r="S464" s="290"/>
      <c r="T464" s="180"/>
      <c r="U464" s="291"/>
      <c r="V464" s="181"/>
      <c r="AV464" s="182" t="s">
        <v>146</v>
      </c>
      <c r="AW464" s="182" t="s">
        <v>79</v>
      </c>
      <c r="AX464" s="11" t="s">
        <v>79</v>
      </c>
      <c r="AY464" s="11" t="s">
        <v>28</v>
      </c>
      <c r="AZ464" s="11" t="s">
        <v>66</v>
      </c>
      <c r="BA464" s="182" t="s">
        <v>137</v>
      </c>
    </row>
    <row r="465" spans="1:67" s="9" customFormat="1" ht="22.9" customHeight="1" x14ac:dyDescent="0.2">
      <c r="A465" s="239"/>
      <c r="B465" s="138"/>
      <c r="C465" s="213"/>
      <c r="D465" s="140" t="s">
        <v>65</v>
      </c>
      <c r="E465" s="152" t="s">
        <v>180</v>
      </c>
      <c r="F465" s="152" t="s">
        <v>681</v>
      </c>
      <c r="G465" s="139"/>
      <c r="H465" s="139"/>
      <c r="I465" s="142"/>
      <c r="J465" s="153">
        <f>BM465</f>
        <v>1162108.0099999998</v>
      </c>
      <c r="K465" s="139"/>
      <c r="L465" s="144"/>
      <c r="M465" s="145"/>
      <c r="N465" s="146"/>
      <c r="O465" s="146"/>
      <c r="P465" s="147">
        <f>SUM(P466:P723)</f>
        <v>0</v>
      </c>
      <c r="Q465" s="146"/>
      <c r="R465" s="147">
        <f>SUM(R466:R723)</f>
        <v>14.236980000000001</v>
      </c>
      <c r="S465" s="270">
        <f>SUM(S466:S723)</f>
        <v>8.5348389999999998</v>
      </c>
      <c r="T465" s="146"/>
      <c r="U465" s="272">
        <f>SUM(U466:U723)</f>
        <v>362.08587745599993</v>
      </c>
      <c r="V465" s="148">
        <f>SUM(V466:V723)</f>
        <v>200.70562789999997</v>
      </c>
      <c r="AT465" s="149" t="s">
        <v>73</v>
      </c>
      <c r="AV465" s="150" t="s">
        <v>65</v>
      </c>
      <c r="AW465" s="150" t="s">
        <v>73</v>
      </c>
      <c r="BA465" s="149" t="s">
        <v>137</v>
      </c>
      <c r="BM465" s="151">
        <f>SUM(BM466:BM723)</f>
        <v>1162108.0099999998</v>
      </c>
    </row>
    <row r="466" spans="1:67" s="266" customFormat="1" ht="16.5" customHeight="1" x14ac:dyDescent="0.2">
      <c r="A466" s="200"/>
      <c r="B466" s="28"/>
      <c r="C466" s="196" t="s">
        <v>682</v>
      </c>
      <c r="D466" s="154" t="s">
        <v>139</v>
      </c>
      <c r="E466" s="318" t="s">
        <v>683</v>
      </c>
      <c r="F466" s="319" t="s">
        <v>684</v>
      </c>
      <c r="G466" s="154" t="s">
        <v>242</v>
      </c>
      <c r="H466" s="155">
        <v>285</v>
      </c>
      <c r="I466" s="156">
        <v>85</v>
      </c>
      <c r="J466" s="157">
        <f>ROUND(I466*H466,2)</f>
        <v>24225</v>
      </c>
      <c r="K466" s="319" t="s">
        <v>143</v>
      </c>
      <c r="L466" s="32"/>
      <c r="M466" s="158" t="s">
        <v>1</v>
      </c>
      <c r="N466" s="159" t="s">
        <v>38</v>
      </c>
      <c r="O466" s="53"/>
      <c r="P466" s="160">
        <f>O466*H466</f>
        <v>0</v>
      </c>
      <c r="Q466" s="160">
        <v>4.0000000000000003E-5</v>
      </c>
      <c r="R466" s="160">
        <f>Q466*H466</f>
        <v>1.14E-2</v>
      </c>
      <c r="S466" s="283"/>
      <c r="T466" s="160">
        <v>0</v>
      </c>
      <c r="U466" s="287"/>
      <c r="V466" s="161">
        <f>T466*H466</f>
        <v>0</v>
      </c>
      <c r="AT466" s="268" t="s">
        <v>144</v>
      </c>
      <c r="AV466" s="268" t="s">
        <v>139</v>
      </c>
      <c r="AW466" s="268" t="s">
        <v>79</v>
      </c>
      <c r="BA466" s="268" t="s">
        <v>137</v>
      </c>
      <c r="BG466" s="162">
        <f>IF(N466="základní",J466,0)</f>
        <v>0</v>
      </c>
      <c r="BH466" s="162">
        <f>IF(N466="snížená",J466,0)</f>
        <v>24225</v>
      </c>
      <c r="BI466" s="162">
        <f>IF(N466="zákl. přenesená",J466,0)</f>
        <v>0</v>
      </c>
      <c r="BJ466" s="162">
        <f>IF(N466="sníž. přenesená",J466,0)</f>
        <v>0</v>
      </c>
      <c r="BK466" s="162">
        <f>IF(N466="nulová",J466,0)</f>
        <v>0</v>
      </c>
      <c r="BL466" s="268" t="s">
        <v>79</v>
      </c>
      <c r="BM466" s="162">
        <f>ROUND(I466*H466,2)</f>
        <v>24225</v>
      </c>
      <c r="BN466" s="268" t="s">
        <v>144</v>
      </c>
      <c r="BO466" s="268" t="s">
        <v>685</v>
      </c>
    </row>
    <row r="467" spans="1:67" s="10" customFormat="1" x14ac:dyDescent="0.2">
      <c r="A467" s="240"/>
      <c r="B467" s="163"/>
      <c r="C467" s="197"/>
      <c r="D467" s="165" t="s">
        <v>146</v>
      </c>
      <c r="E467" s="166" t="s">
        <v>1</v>
      </c>
      <c r="F467" s="166" t="s">
        <v>287</v>
      </c>
      <c r="G467" s="164"/>
      <c r="H467" s="166" t="s">
        <v>1</v>
      </c>
      <c r="I467" s="167"/>
      <c r="J467" s="164"/>
      <c r="K467" s="164"/>
      <c r="L467" s="168"/>
      <c r="M467" s="169"/>
      <c r="N467" s="170"/>
      <c r="O467" s="170"/>
      <c r="P467" s="170"/>
      <c r="Q467" s="170"/>
      <c r="R467" s="170"/>
      <c r="S467" s="283"/>
      <c r="T467" s="170"/>
      <c r="U467" s="287"/>
      <c r="V467" s="171"/>
      <c r="AV467" s="172" t="s">
        <v>146</v>
      </c>
      <c r="AW467" s="172" t="s">
        <v>79</v>
      </c>
      <c r="AX467" s="10" t="s">
        <v>73</v>
      </c>
      <c r="AY467" s="10" t="s">
        <v>28</v>
      </c>
      <c r="AZ467" s="10" t="s">
        <v>66</v>
      </c>
      <c r="BA467" s="172" t="s">
        <v>137</v>
      </c>
    </row>
    <row r="468" spans="1:67" s="11" customFormat="1" x14ac:dyDescent="0.2">
      <c r="A468" s="241"/>
      <c r="B468" s="173"/>
      <c r="C468" s="198"/>
      <c r="D468" s="165" t="s">
        <v>146</v>
      </c>
      <c r="E468" s="175" t="s">
        <v>1</v>
      </c>
      <c r="F468" s="175" t="s">
        <v>686</v>
      </c>
      <c r="G468" s="174"/>
      <c r="H468" s="176">
        <v>285</v>
      </c>
      <c r="I468" s="177"/>
      <c r="J468" s="174"/>
      <c r="K468" s="174"/>
      <c r="L468" s="178"/>
      <c r="M468" s="179"/>
      <c r="N468" s="180"/>
      <c r="O468" s="180"/>
      <c r="P468" s="180"/>
      <c r="Q468" s="180"/>
      <c r="R468" s="180"/>
      <c r="S468" s="283"/>
      <c r="T468" s="180"/>
      <c r="U468" s="287"/>
      <c r="V468" s="181"/>
      <c r="AV468" s="182" t="s">
        <v>146</v>
      </c>
      <c r="AW468" s="182" t="s">
        <v>79</v>
      </c>
      <c r="AX468" s="11" t="s">
        <v>79</v>
      </c>
      <c r="AY468" s="11" t="s">
        <v>28</v>
      </c>
      <c r="AZ468" s="11" t="s">
        <v>66</v>
      </c>
      <c r="BA468" s="182" t="s">
        <v>137</v>
      </c>
    </row>
    <row r="469" spans="1:67" s="266" customFormat="1" ht="16.5" customHeight="1" x14ac:dyDescent="0.2">
      <c r="A469" s="200"/>
      <c r="B469" s="28"/>
      <c r="C469" s="196" t="s">
        <v>687</v>
      </c>
      <c r="D469" s="154" t="s">
        <v>139</v>
      </c>
      <c r="E469" s="318" t="s">
        <v>688</v>
      </c>
      <c r="F469" s="319" t="s">
        <v>689</v>
      </c>
      <c r="G469" s="154" t="s">
        <v>242</v>
      </c>
      <c r="H469" s="155">
        <v>285</v>
      </c>
      <c r="I469" s="156">
        <v>42.5</v>
      </c>
      <c r="J469" s="157">
        <f>ROUND(I469*H469,2)</f>
        <v>12112.5</v>
      </c>
      <c r="K469" s="319" t="s">
        <v>143</v>
      </c>
      <c r="L469" s="32"/>
      <c r="M469" s="158" t="s">
        <v>1</v>
      </c>
      <c r="N469" s="159" t="s">
        <v>38</v>
      </c>
      <c r="O469" s="53"/>
      <c r="P469" s="160">
        <f>O469*H469</f>
        <v>0</v>
      </c>
      <c r="Q469" s="160">
        <v>1.2999999999999999E-4</v>
      </c>
      <c r="R469" s="160">
        <f>Q469*H469</f>
        <v>3.705E-2</v>
      </c>
      <c r="S469" s="283"/>
      <c r="T469" s="160">
        <v>0</v>
      </c>
      <c r="U469" s="287"/>
      <c r="V469" s="161">
        <f>T469*H469</f>
        <v>0</v>
      </c>
      <c r="AT469" s="268" t="s">
        <v>144</v>
      </c>
      <c r="AV469" s="268" t="s">
        <v>139</v>
      </c>
      <c r="AW469" s="268" t="s">
        <v>79</v>
      </c>
      <c r="BA469" s="268" t="s">
        <v>137</v>
      </c>
      <c r="BG469" s="162">
        <f>IF(N469="základní",J469,0)</f>
        <v>0</v>
      </c>
      <c r="BH469" s="162">
        <f>IF(N469="snížená",J469,0)</f>
        <v>12112.5</v>
      </c>
      <c r="BI469" s="162">
        <f>IF(N469="zákl. přenesená",J469,0)</f>
        <v>0</v>
      </c>
      <c r="BJ469" s="162">
        <f>IF(N469="sníž. přenesená",J469,0)</f>
        <v>0</v>
      </c>
      <c r="BK469" s="162">
        <f>IF(N469="nulová",J469,0)</f>
        <v>0</v>
      </c>
      <c r="BL469" s="268" t="s">
        <v>79</v>
      </c>
      <c r="BM469" s="162">
        <f>ROUND(I469*H469,2)</f>
        <v>12112.5</v>
      </c>
      <c r="BN469" s="268" t="s">
        <v>144</v>
      </c>
      <c r="BO469" s="268" t="s">
        <v>690</v>
      </c>
    </row>
    <row r="470" spans="1:67" s="11" customFormat="1" x14ac:dyDescent="0.2">
      <c r="A470" s="241"/>
      <c r="B470" s="173"/>
      <c r="C470" s="198"/>
      <c r="D470" s="165" t="s">
        <v>146</v>
      </c>
      <c r="E470" s="175" t="s">
        <v>1</v>
      </c>
      <c r="F470" s="175">
        <v>285</v>
      </c>
      <c r="G470" s="174"/>
      <c r="H470" s="176">
        <v>285</v>
      </c>
      <c r="I470" s="177"/>
      <c r="J470" s="174"/>
      <c r="K470" s="174"/>
      <c r="L470" s="178"/>
      <c r="M470" s="179"/>
      <c r="N470" s="180"/>
      <c r="O470" s="180"/>
      <c r="P470" s="180"/>
      <c r="Q470" s="180"/>
      <c r="R470" s="180"/>
      <c r="S470" s="283"/>
      <c r="T470" s="180"/>
      <c r="U470" s="287"/>
      <c r="V470" s="181"/>
      <c r="AV470" s="182" t="s">
        <v>146</v>
      </c>
      <c r="AW470" s="182" t="s">
        <v>79</v>
      </c>
      <c r="AX470" s="11" t="s">
        <v>79</v>
      </c>
      <c r="AY470" s="11" t="s">
        <v>28</v>
      </c>
      <c r="AZ470" s="11" t="s">
        <v>66</v>
      </c>
      <c r="BA470" s="182" t="s">
        <v>137</v>
      </c>
    </row>
    <row r="471" spans="1:67" s="266" customFormat="1" ht="16.5" customHeight="1" x14ac:dyDescent="0.2">
      <c r="A471" s="200"/>
      <c r="B471" s="28"/>
      <c r="C471" s="232" t="s">
        <v>2487</v>
      </c>
      <c r="D471" s="233" t="s">
        <v>139</v>
      </c>
      <c r="E471" s="332" t="s">
        <v>688</v>
      </c>
      <c r="F471" s="333" t="s">
        <v>689</v>
      </c>
      <c r="G471" s="233" t="s">
        <v>242</v>
      </c>
      <c r="H471" s="234">
        <v>355</v>
      </c>
      <c r="I471" s="235">
        <v>42.5</v>
      </c>
      <c r="J471" s="236">
        <f>ROUND(I471*H471,2)</f>
        <v>15087.5</v>
      </c>
      <c r="K471" s="334" t="s">
        <v>143</v>
      </c>
      <c r="L471" s="32"/>
      <c r="M471" s="158" t="s">
        <v>1</v>
      </c>
      <c r="N471" s="159" t="s">
        <v>38</v>
      </c>
      <c r="O471" s="53"/>
      <c r="P471" s="160">
        <f>O471*H471</f>
        <v>0</v>
      </c>
      <c r="Q471" s="160">
        <v>1.2999999999999999E-4</v>
      </c>
      <c r="R471" s="160"/>
      <c r="S471" s="257">
        <f>Q471*H471</f>
        <v>4.6149999999999997E-2</v>
      </c>
      <c r="T471" s="160">
        <v>0</v>
      </c>
      <c r="U471" s="287"/>
      <c r="V471" s="161">
        <f>T471*H471</f>
        <v>0</v>
      </c>
      <c r="AT471" s="268" t="s">
        <v>144</v>
      </c>
      <c r="AV471" s="268" t="s">
        <v>139</v>
      </c>
      <c r="AW471" s="268" t="s">
        <v>79</v>
      </c>
      <c r="BA471" s="268" t="s">
        <v>137</v>
      </c>
      <c r="BG471" s="162">
        <f>IF(N471="základní",J471,0)</f>
        <v>0</v>
      </c>
      <c r="BH471" s="162">
        <f>IF(N471="snížená",J471,0)</f>
        <v>15087.5</v>
      </c>
      <c r="BI471" s="162">
        <f>IF(N471="zákl. přenesená",J471,0)</f>
        <v>0</v>
      </c>
      <c r="BJ471" s="162">
        <f>IF(N471="sníž. přenesená",J471,0)</f>
        <v>0</v>
      </c>
      <c r="BK471" s="162">
        <f>IF(N471="nulová",J471,0)</f>
        <v>0</v>
      </c>
      <c r="BL471" s="268" t="s">
        <v>79</v>
      </c>
      <c r="BM471" s="162">
        <f>ROUND(I471*H471,2)</f>
        <v>15087.5</v>
      </c>
      <c r="BN471" s="268" t="s">
        <v>144</v>
      </c>
      <c r="BO471" s="268" t="s">
        <v>690</v>
      </c>
    </row>
    <row r="472" spans="1:67" s="11" customFormat="1" x14ac:dyDescent="0.2">
      <c r="A472" s="241"/>
      <c r="B472" s="173"/>
      <c r="C472" s="198"/>
      <c r="D472" s="165" t="s">
        <v>146</v>
      </c>
      <c r="E472" s="175" t="s">
        <v>1</v>
      </c>
      <c r="F472" s="175" t="s">
        <v>2480</v>
      </c>
      <c r="G472" s="174"/>
      <c r="H472" s="176">
        <v>355</v>
      </c>
      <c r="I472" s="177"/>
      <c r="J472" s="174"/>
      <c r="K472" s="174"/>
      <c r="L472" s="178"/>
      <c r="M472" s="179"/>
      <c r="N472" s="180"/>
      <c r="O472" s="180"/>
      <c r="P472" s="180"/>
      <c r="Q472" s="180"/>
      <c r="R472" s="180"/>
      <c r="S472" s="283"/>
      <c r="T472" s="180"/>
      <c r="U472" s="287"/>
      <c r="V472" s="181"/>
      <c r="AV472" s="182" t="s">
        <v>146</v>
      </c>
      <c r="AW472" s="182" t="s">
        <v>79</v>
      </c>
      <c r="AX472" s="11" t="s">
        <v>79</v>
      </c>
      <c r="AY472" s="11" t="s">
        <v>28</v>
      </c>
      <c r="AZ472" s="11" t="s">
        <v>66</v>
      </c>
      <c r="BA472" s="182" t="s">
        <v>137</v>
      </c>
    </row>
    <row r="473" spans="1:67" s="266" customFormat="1" ht="16.5" customHeight="1" x14ac:dyDescent="0.2">
      <c r="A473" s="200"/>
      <c r="B473" s="28"/>
      <c r="C473" s="196" t="s">
        <v>692</v>
      </c>
      <c r="D473" s="154" t="s">
        <v>139</v>
      </c>
      <c r="E473" s="318" t="s">
        <v>693</v>
      </c>
      <c r="F473" s="319" t="s">
        <v>694</v>
      </c>
      <c r="G473" s="154" t="s">
        <v>242</v>
      </c>
      <c r="H473" s="155">
        <v>305.46300000000002</v>
      </c>
      <c r="I473" s="156">
        <v>57.3</v>
      </c>
      <c r="J473" s="157">
        <f>ROUND(I473*H473,2)</f>
        <v>17503.03</v>
      </c>
      <c r="K473" s="319" t="s">
        <v>143</v>
      </c>
      <c r="L473" s="32"/>
      <c r="M473" s="158" t="s">
        <v>1</v>
      </c>
      <c r="N473" s="159" t="s">
        <v>38</v>
      </c>
      <c r="O473" s="53"/>
      <c r="P473" s="160">
        <f>O473*H473</f>
        <v>0</v>
      </c>
      <c r="Q473" s="160">
        <v>0</v>
      </c>
      <c r="R473" s="160">
        <f>Q473*H473</f>
        <v>0</v>
      </c>
      <c r="S473" s="283"/>
      <c r="T473" s="160">
        <v>0</v>
      </c>
      <c r="U473" s="287"/>
      <c r="V473" s="161">
        <f>T473*H473</f>
        <v>0</v>
      </c>
      <c r="AT473" s="268" t="s">
        <v>144</v>
      </c>
      <c r="AV473" s="268" t="s">
        <v>139</v>
      </c>
      <c r="AW473" s="268" t="s">
        <v>79</v>
      </c>
      <c r="BA473" s="268" t="s">
        <v>137</v>
      </c>
      <c r="BG473" s="162">
        <f>IF(N473="základní",J473,0)</f>
        <v>0</v>
      </c>
      <c r="BH473" s="162">
        <f>IF(N473="snížená",J473,0)</f>
        <v>17503.03</v>
      </c>
      <c r="BI473" s="162">
        <f>IF(N473="zákl. přenesená",J473,0)</f>
        <v>0</v>
      </c>
      <c r="BJ473" s="162">
        <f>IF(N473="sníž. přenesená",J473,0)</f>
        <v>0</v>
      </c>
      <c r="BK473" s="162">
        <f>IF(N473="nulová",J473,0)</f>
        <v>0</v>
      </c>
      <c r="BL473" s="268" t="s">
        <v>79</v>
      </c>
      <c r="BM473" s="162">
        <f>ROUND(I473*H473,2)</f>
        <v>17503.03</v>
      </c>
      <c r="BN473" s="268" t="s">
        <v>144</v>
      </c>
      <c r="BO473" s="268" t="s">
        <v>695</v>
      </c>
    </row>
    <row r="474" spans="1:67" s="10" customFormat="1" x14ac:dyDescent="0.2">
      <c r="A474" s="240"/>
      <c r="B474" s="163"/>
      <c r="C474" s="197"/>
      <c r="D474" s="165" t="s">
        <v>146</v>
      </c>
      <c r="E474" s="166" t="s">
        <v>1</v>
      </c>
      <c r="F474" s="166" t="s">
        <v>280</v>
      </c>
      <c r="G474" s="164"/>
      <c r="H474" s="166" t="s">
        <v>1</v>
      </c>
      <c r="I474" s="167"/>
      <c r="J474" s="164"/>
      <c r="K474" s="164"/>
      <c r="L474" s="168"/>
      <c r="M474" s="169"/>
      <c r="N474" s="170"/>
      <c r="O474" s="170"/>
      <c r="P474" s="170"/>
      <c r="Q474" s="170"/>
      <c r="R474" s="170"/>
      <c r="S474" s="283"/>
      <c r="T474" s="170"/>
      <c r="U474" s="287"/>
      <c r="V474" s="171"/>
      <c r="AV474" s="172" t="s">
        <v>146</v>
      </c>
      <c r="AW474" s="172" t="s">
        <v>79</v>
      </c>
      <c r="AX474" s="10" t="s">
        <v>73</v>
      </c>
      <c r="AY474" s="10" t="s">
        <v>28</v>
      </c>
      <c r="AZ474" s="10" t="s">
        <v>66</v>
      </c>
      <c r="BA474" s="172" t="s">
        <v>137</v>
      </c>
    </row>
    <row r="475" spans="1:67" s="11" customFormat="1" x14ac:dyDescent="0.2">
      <c r="A475" s="241"/>
      <c r="B475" s="173"/>
      <c r="C475" s="198"/>
      <c r="D475" s="165" t="s">
        <v>146</v>
      </c>
      <c r="E475" s="175" t="s">
        <v>1</v>
      </c>
      <c r="F475" s="175" t="s">
        <v>696</v>
      </c>
      <c r="G475" s="174"/>
      <c r="H475" s="176">
        <v>305.46300000000002</v>
      </c>
      <c r="I475" s="177"/>
      <c r="J475" s="174"/>
      <c r="K475" s="174"/>
      <c r="L475" s="178"/>
      <c r="M475" s="179"/>
      <c r="N475" s="180"/>
      <c r="O475" s="180"/>
      <c r="P475" s="180"/>
      <c r="Q475" s="180"/>
      <c r="R475" s="180"/>
      <c r="S475" s="283"/>
      <c r="T475" s="180"/>
      <c r="U475" s="287"/>
      <c r="V475" s="181"/>
      <c r="AV475" s="182" t="s">
        <v>146</v>
      </c>
      <c r="AW475" s="182" t="s">
        <v>79</v>
      </c>
      <c r="AX475" s="11" t="s">
        <v>79</v>
      </c>
      <c r="AY475" s="11" t="s">
        <v>28</v>
      </c>
      <c r="AZ475" s="11" t="s">
        <v>66</v>
      </c>
      <c r="BA475" s="182" t="s">
        <v>137</v>
      </c>
    </row>
    <row r="476" spans="1:67" s="266" customFormat="1" ht="16.5" customHeight="1" x14ac:dyDescent="0.2">
      <c r="A476" s="200"/>
      <c r="B476" s="28"/>
      <c r="C476" s="196" t="s">
        <v>697</v>
      </c>
      <c r="D476" s="154" t="s">
        <v>139</v>
      </c>
      <c r="E476" s="318" t="s">
        <v>698</v>
      </c>
      <c r="F476" s="319" t="s">
        <v>699</v>
      </c>
      <c r="G476" s="154" t="s">
        <v>242</v>
      </c>
      <c r="H476" s="155">
        <v>28102.596000000001</v>
      </c>
      <c r="I476" s="156">
        <v>1.1000000000000001</v>
      </c>
      <c r="J476" s="157">
        <f>ROUND(I476*H476,2)</f>
        <v>30912.86</v>
      </c>
      <c r="K476" s="319" t="s">
        <v>143</v>
      </c>
      <c r="L476" s="32"/>
      <c r="M476" s="158" t="s">
        <v>1</v>
      </c>
      <c r="N476" s="159" t="s">
        <v>38</v>
      </c>
      <c r="O476" s="53"/>
      <c r="P476" s="160">
        <f>O476*H476</f>
        <v>0</v>
      </c>
      <c r="Q476" s="160">
        <v>0</v>
      </c>
      <c r="R476" s="160">
        <f>Q476*H476</f>
        <v>0</v>
      </c>
      <c r="S476" s="283"/>
      <c r="T476" s="160">
        <v>0</v>
      </c>
      <c r="U476" s="287"/>
      <c r="V476" s="161">
        <f>T476*H476</f>
        <v>0</v>
      </c>
      <c r="AT476" s="268" t="s">
        <v>144</v>
      </c>
      <c r="AV476" s="268" t="s">
        <v>139</v>
      </c>
      <c r="AW476" s="268" t="s">
        <v>79</v>
      </c>
      <c r="BA476" s="268" t="s">
        <v>137</v>
      </c>
      <c r="BG476" s="162">
        <f>IF(N476="základní",J476,0)</f>
        <v>0</v>
      </c>
      <c r="BH476" s="162">
        <f>IF(N476="snížená",J476,0)</f>
        <v>30912.86</v>
      </c>
      <c r="BI476" s="162">
        <f>IF(N476="zákl. přenesená",J476,0)</f>
        <v>0</v>
      </c>
      <c r="BJ476" s="162">
        <f>IF(N476="sníž. přenesená",J476,0)</f>
        <v>0</v>
      </c>
      <c r="BK476" s="162">
        <f>IF(N476="nulová",J476,0)</f>
        <v>0</v>
      </c>
      <c r="BL476" s="268" t="s">
        <v>79</v>
      </c>
      <c r="BM476" s="162">
        <f>ROUND(I476*H476,2)</f>
        <v>30912.86</v>
      </c>
      <c r="BN476" s="268" t="s">
        <v>144</v>
      </c>
      <c r="BO476" s="268" t="s">
        <v>700</v>
      </c>
    </row>
    <row r="477" spans="1:67" s="11" customFormat="1" x14ac:dyDescent="0.2">
      <c r="A477" s="241"/>
      <c r="B477" s="173"/>
      <c r="C477" s="198"/>
      <c r="D477" s="165" t="s">
        <v>146</v>
      </c>
      <c r="E477" s="175" t="s">
        <v>1</v>
      </c>
      <c r="F477" s="175" t="s">
        <v>701</v>
      </c>
      <c r="G477" s="174"/>
      <c r="H477" s="176">
        <v>28102.596000000001</v>
      </c>
      <c r="I477" s="177"/>
      <c r="J477" s="174"/>
      <c r="K477" s="174"/>
      <c r="L477" s="178"/>
      <c r="M477" s="179"/>
      <c r="N477" s="180"/>
      <c r="O477" s="180"/>
      <c r="P477" s="180"/>
      <c r="Q477" s="180"/>
      <c r="R477" s="180"/>
      <c r="S477" s="283"/>
      <c r="T477" s="180"/>
      <c r="U477" s="287"/>
      <c r="V477" s="181"/>
      <c r="AV477" s="182" t="s">
        <v>146</v>
      </c>
      <c r="AW477" s="182" t="s">
        <v>79</v>
      </c>
      <c r="AX477" s="11" t="s">
        <v>79</v>
      </c>
      <c r="AY477" s="11" t="s">
        <v>28</v>
      </c>
      <c r="AZ477" s="11" t="s">
        <v>66</v>
      </c>
      <c r="BA477" s="182" t="s">
        <v>137</v>
      </c>
    </row>
    <row r="478" spans="1:67" s="266" customFormat="1" ht="16.5" customHeight="1" x14ac:dyDescent="0.2">
      <c r="A478" s="200"/>
      <c r="B478" s="28"/>
      <c r="C478" s="196" t="s">
        <v>702</v>
      </c>
      <c r="D478" s="154" t="s">
        <v>139</v>
      </c>
      <c r="E478" s="318" t="s">
        <v>703</v>
      </c>
      <c r="F478" s="319" t="s">
        <v>704</v>
      </c>
      <c r="G478" s="154" t="s">
        <v>242</v>
      </c>
      <c r="H478" s="155">
        <v>305.46300000000002</v>
      </c>
      <c r="I478" s="156">
        <v>35</v>
      </c>
      <c r="J478" s="157">
        <f>ROUND(I478*H478,2)</f>
        <v>10691.21</v>
      </c>
      <c r="K478" s="319" t="s">
        <v>143</v>
      </c>
      <c r="L478" s="32"/>
      <c r="M478" s="158" t="s">
        <v>1</v>
      </c>
      <c r="N478" s="159" t="s">
        <v>38</v>
      </c>
      <c r="O478" s="53"/>
      <c r="P478" s="160">
        <f>O478*H478</f>
        <v>0</v>
      </c>
      <c r="Q478" s="160">
        <v>0</v>
      </c>
      <c r="R478" s="160">
        <f>Q478*H478</f>
        <v>0</v>
      </c>
      <c r="S478" s="283"/>
      <c r="T478" s="160">
        <v>0</v>
      </c>
      <c r="U478" s="287"/>
      <c r="V478" s="161">
        <f>T478*H478</f>
        <v>0</v>
      </c>
      <c r="AT478" s="268" t="s">
        <v>144</v>
      </c>
      <c r="AV478" s="268" t="s">
        <v>139</v>
      </c>
      <c r="AW478" s="268" t="s">
        <v>79</v>
      </c>
      <c r="BA478" s="268" t="s">
        <v>137</v>
      </c>
      <c r="BG478" s="162">
        <f>IF(N478="základní",J478,0)</f>
        <v>0</v>
      </c>
      <c r="BH478" s="162">
        <f>IF(N478="snížená",J478,0)</f>
        <v>10691.21</v>
      </c>
      <c r="BI478" s="162">
        <f>IF(N478="zákl. přenesená",J478,0)</f>
        <v>0</v>
      </c>
      <c r="BJ478" s="162">
        <f>IF(N478="sníž. přenesená",J478,0)</f>
        <v>0</v>
      </c>
      <c r="BK478" s="162">
        <f>IF(N478="nulová",J478,0)</f>
        <v>0</v>
      </c>
      <c r="BL478" s="268" t="s">
        <v>79</v>
      </c>
      <c r="BM478" s="162">
        <f>ROUND(I478*H478,2)</f>
        <v>10691.21</v>
      </c>
      <c r="BN478" s="268" t="s">
        <v>144</v>
      </c>
      <c r="BO478" s="268" t="s">
        <v>705</v>
      </c>
    </row>
    <row r="479" spans="1:67" s="11" customFormat="1" x14ac:dyDescent="0.2">
      <c r="A479" s="241"/>
      <c r="B479" s="173"/>
      <c r="C479" s="198"/>
      <c r="D479" s="165" t="s">
        <v>146</v>
      </c>
      <c r="E479" s="175" t="s">
        <v>1</v>
      </c>
      <c r="F479" s="175" t="s">
        <v>706</v>
      </c>
      <c r="G479" s="174"/>
      <c r="H479" s="176">
        <v>305.46300000000002</v>
      </c>
      <c r="I479" s="177"/>
      <c r="J479" s="174"/>
      <c r="K479" s="174"/>
      <c r="L479" s="178"/>
      <c r="M479" s="179"/>
      <c r="N479" s="180"/>
      <c r="O479" s="180"/>
      <c r="P479" s="180"/>
      <c r="Q479" s="180"/>
      <c r="R479" s="180"/>
      <c r="S479" s="283"/>
      <c r="T479" s="180"/>
      <c r="U479" s="287"/>
      <c r="V479" s="181"/>
      <c r="AV479" s="182" t="s">
        <v>146</v>
      </c>
      <c r="AW479" s="182" t="s">
        <v>79</v>
      </c>
      <c r="AX479" s="11" t="s">
        <v>79</v>
      </c>
      <c r="AY479" s="11" t="s">
        <v>28</v>
      </c>
      <c r="AZ479" s="11" t="s">
        <v>66</v>
      </c>
      <c r="BA479" s="182" t="s">
        <v>137</v>
      </c>
    </row>
    <row r="480" spans="1:67" s="266" customFormat="1" ht="16.5" customHeight="1" x14ac:dyDescent="0.2">
      <c r="A480" s="200"/>
      <c r="B480" s="28"/>
      <c r="C480" s="196" t="s">
        <v>707</v>
      </c>
      <c r="D480" s="154" t="s">
        <v>139</v>
      </c>
      <c r="E480" s="318" t="s">
        <v>708</v>
      </c>
      <c r="F480" s="319" t="s">
        <v>709</v>
      </c>
      <c r="G480" s="154" t="s">
        <v>242</v>
      </c>
      <c r="H480" s="155">
        <v>305.46300000000002</v>
      </c>
      <c r="I480" s="156">
        <v>10.3</v>
      </c>
      <c r="J480" s="157">
        <f>ROUND(I480*H480,2)</f>
        <v>3146.27</v>
      </c>
      <c r="K480" s="319" t="s">
        <v>143</v>
      </c>
      <c r="L480" s="32"/>
      <c r="M480" s="158" t="s">
        <v>1</v>
      </c>
      <c r="N480" s="159" t="s">
        <v>38</v>
      </c>
      <c r="O480" s="53"/>
      <c r="P480" s="160">
        <f>O480*H480</f>
        <v>0</v>
      </c>
      <c r="Q480" s="160">
        <v>0</v>
      </c>
      <c r="R480" s="160">
        <f>Q480*H480</f>
        <v>0</v>
      </c>
      <c r="S480" s="283"/>
      <c r="T480" s="160">
        <v>0</v>
      </c>
      <c r="U480" s="287"/>
      <c r="V480" s="161">
        <f>T480*H480</f>
        <v>0</v>
      </c>
      <c r="AT480" s="268" t="s">
        <v>144</v>
      </c>
      <c r="AV480" s="268" t="s">
        <v>139</v>
      </c>
      <c r="AW480" s="268" t="s">
        <v>79</v>
      </c>
      <c r="BA480" s="268" t="s">
        <v>137</v>
      </c>
      <c r="BG480" s="162">
        <f>IF(N480="základní",J480,0)</f>
        <v>0</v>
      </c>
      <c r="BH480" s="162">
        <f>IF(N480="snížená",J480,0)</f>
        <v>3146.27</v>
      </c>
      <c r="BI480" s="162">
        <f>IF(N480="zákl. přenesená",J480,0)</f>
        <v>0</v>
      </c>
      <c r="BJ480" s="162">
        <f>IF(N480="sníž. přenesená",J480,0)</f>
        <v>0</v>
      </c>
      <c r="BK480" s="162">
        <f>IF(N480="nulová",J480,0)</f>
        <v>0</v>
      </c>
      <c r="BL480" s="268" t="s">
        <v>79</v>
      </c>
      <c r="BM480" s="162">
        <f>ROUND(I480*H480,2)</f>
        <v>3146.27</v>
      </c>
      <c r="BN480" s="268" t="s">
        <v>144</v>
      </c>
      <c r="BO480" s="268" t="s">
        <v>710</v>
      </c>
    </row>
    <row r="481" spans="1:67" s="11" customFormat="1" x14ac:dyDescent="0.2">
      <c r="A481" s="241"/>
      <c r="B481" s="173"/>
      <c r="C481" s="198"/>
      <c r="D481" s="165" t="s">
        <v>146</v>
      </c>
      <c r="E481" s="175" t="s">
        <v>1</v>
      </c>
      <c r="F481" s="175" t="s">
        <v>706</v>
      </c>
      <c r="G481" s="174"/>
      <c r="H481" s="176">
        <v>305.46300000000002</v>
      </c>
      <c r="I481" s="177"/>
      <c r="J481" s="174"/>
      <c r="K481" s="174"/>
      <c r="L481" s="178"/>
      <c r="M481" s="179"/>
      <c r="N481" s="180"/>
      <c r="O481" s="180"/>
      <c r="P481" s="180"/>
      <c r="Q481" s="180"/>
      <c r="R481" s="180"/>
      <c r="S481" s="283"/>
      <c r="T481" s="180"/>
      <c r="U481" s="287"/>
      <c r="V481" s="181"/>
      <c r="AV481" s="182" t="s">
        <v>146</v>
      </c>
      <c r="AW481" s="182" t="s">
        <v>79</v>
      </c>
      <c r="AX481" s="11" t="s">
        <v>79</v>
      </c>
      <c r="AY481" s="11" t="s">
        <v>28</v>
      </c>
      <c r="AZ481" s="11" t="s">
        <v>66</v>
      </c>
      <c r="BA481" s="182" t="s">
        <v>137</v>
      </c>
    </row>
    <row r="482" spans="1:67" s="266" customFormat="1" ht="16.5" customHeight="1" x14ac:dyDescent="0.2">
      <c r="A482" s="200"/>
      <c r="B482" s="28"/>
      <c r="C482" s="196" t="s">
        <v>711</v>
      </c>
      <c r="D482" s="154" t="s">
        <v>139</v>
      </c>
      <c r="E482" s="318" t="s">
        <v>712</v>
      </c>
      <c r="F482" s="319" t="s">
        <v>713</v>
      </c>
      <c r="G482" s="154" t="s">
        <v>242</v>
      </c>
      <c r="H482" s="155">
        <v>28102.596000000001</v>
      </c>
      <c r="I482" s="156">
        <v>0.3</v>
      </c>
      <c r="J482" s="157">
        <f>ROUND(I482*H482,2)</f>
        <v>8430.7800000000007</v>
      </c>
      <c r="K482" s="319" t="s">
        <v>143</v>
      </c>
      <c r="L482" s="32"/>
      <c r="M482" s="158" t="s">
        <v>1</v>
      </c>
      <c r="N482" s="159" t="s">
        <v>38</v>
      </c>
      <c r="O482" s="53"/>
      <c r="P482" s="160">
        <f>O482*H482</f>
        <v>0</v>
      </c>
      <c r="Q482" s="160">
        <v>0</v>
      </c>
      <c r="R482" s="160">
        <f>Q482*H482</f>
        <v>0</v>
      </c>
      <c r="S482" s="283"/>
      <c r="T482" s="160">
        <v>0</v>
      </c>
      <c r="U482" s="287"/>
      <c r="V482" s="161">
        <f>T482*H482</f>
        <v>0</v>
      </c>
      <c r="AT482" s="268" t="s">
        <v>144</v>
      </c>
      <c r="AV482" s="268" t="s">
        <v>139</v>
      </c>
      <c r="AW482" s="268" t="s">
        <v>79</v>
      </c>
      <c r="BA482" s="268" t="s">
        <v>137</v>
      </c>
      <c r="BG482" s="162">
        <f>IF(N482="základní",J482,0)</f>
        <v>0</v>
      </c>
      <c r="BH482" s="162">
        <f>IF(N482="snížená",J482,0)</f>
        <v>8430.7800000000007</v>
      </c>
      <c r="BI482" s="162">
        <f>IF(N482="zákl. přenesená",J482,0)</f>
        <v>0</v>
      </c>
      <c r="BJ482" s="162">
        <f>IF(N482="sníž. přenesená",J482,0)</f>
        <v>0</v>
      </c>
      <c r="BK482" s="162">
        <f>IF(N482="nulová",J482,0)</f>
        <v>0</v>
      </c>
      <c r="BL482" s="268" t="s">
        <v>79</v>
      </c>
      <c r="BM482" s="162">
        <f>ROUND(I482*H482,2)</f>
        <v>8430.7800000000007</v>
      </c>
      <c r="BN482" s="268" t="s">
        <v>144</v>
      </c>
      <c r="BO482" s="268" t="s">
        <v>714</v>
      </c>
    </row>
    <row r="483" spans="1:67" s="11" customFormat="1" x14ac:dyDescent="0.2">
      <c r="A483" s="241"/>
      <c r="B483" s="173"/>
      <c r="C483" s="198"/>
      <c r="D483" s="165" t="s">
        <v>146</v>
      </c>
      <c r="E483" s="175" t="s">
        <v>1</v>
      </c>
      <c r="F483" s="175" t="s">
        <v>701</v>
      </c>
      <c r="G483" s="174"/>
      <c r="H483" s="176">
        <v>28102.596000000001</v>
      </c>
      <c r="I483" s="177"/>
      <c r="J483" s="174"/>
      <c r="K483" s="174"/>
      <c r="L483" s="178"/>
      <c r="M483" s="179"/>
      <c r="N483" s="180"/>
      <c r="O483" s="180"/>
      <c r="P483" s="180"/>
      <c r="Q483" s="180"/>
      <c r="R483" s="180"/>
      <c r="S483" s="283"/>
      <c r="T483" s="180"/>
      <c r="U483" s="287"/>
      <c r="V483" s="181"/>
      <c r="AV483" s="182" t="s">
        <v>146</v>
      </c>
      <c r="AW483" s="182" t="s">
        <v>79</v>
      </c>
      <c r="AX483" s="11" t="s">
        <v>79</v>
      </c>
      <c r="AY483" s="11" t="s">
        <v>28</v>
      </c>
      <c r="AZ483" s="11" t="s">
        <v>66</v>
      </c>
      <c r="BA483" s="182" t="s">
        <v>137</v>
      </c>
    </row>
    <row r="484" spans="1:67" s="266" customFormat="1" ht="16.5" customHeight="1" x14ac:dyDescent="0.2">
      <c r="A484" s="200"/>
      <c r="B484" s="28"/>
      <c r="C484" s="196" t="s">
        <v>715</v>
      </c>
      <c r="D484" s="154" t="s">
        <v>139</v>
      </c>
      <c r="E484" s="318" t="s">
        <v>716</v>
      </c>
      <c r="F484" s="319" t="s">
        <v>717</v>
      </c>
      <c r="G484" s="154" t="s">
        <v>242</v>
      </c>
      <c r="H484" s="155">
        <v>305.46300000000002</v>
      </c>
      <c r="I484" s="156">
        <v>6.2</v>
      </c>
      <c r="J484" s="157">
        <f>ROUND(I484*H484,2)</f>
        <v>1893.87</v>
      </c>
      <c r="K484" s="319" t="s">
        <v>143</v>
      </c>
      <c r="L484" s="32"/>
      <c r="M484" s="158" t="s">
        <v>1</v>
      </c>
      <c r="N484" s="159" t="s">
        <v>38</v>
      </c>
      <c r="O484" s="53"/>
      <c r="P484" s="160">
        <f>O484*H484</f>
        <v>0</v>
      </c>
      <c r="Q484" s="160">
        <v>0</v>
      </c>
      <c r="R484" s="160">
        <f>Q484*H484</f>
        <v>0</v>
      </c>
      <c r="S484" s="283"/>
      <c r="T484" s="160">
        <v>0</v>
      </c>
      <c r="U484" s="287"/>
      <c r="V484" s="161">
        <f>T484*H484</f>
        <v>0</v>
      </c>
      <c r="AT484" s="268" t="s">
        <v>144</v>
      </c>
      <c r="AV484" s="268" t="s">
        <v>139</v>
      </c>
      <c r="AW484" s="268" t="s">
        <v>79</v>
      </c>
      <c r="BA484" s="268" t="s">
        <v>137</v>
      </c>
      <c r="BG484" s="162">
        <f>IF(N484="základní",J484,0)</f>
        <v>0</v>
      </c>
      <c r="BH484" s="162">
        <f>IF(N484="snížená",J484,0)</f>
        <v>1893.87</v>
      </c>
      <c r="BI484" s="162">
        <f>IF(N484="zákl. přenesená",J484,0)</f>
        <v>0</v>
      </c>
      <c r="BJ484" s="162">
        <f>IF(N484="sníž. přenesená",J484,0)</f>
        <v>0</v>
      </c>
      <c r="BK484" s="162">
        <f>IF(N484="nulová",J484,0)</f>
        <v>0</v>
      </c>
      <c r="BL484" s="268" t="s">
        <v>79</v>
      </c>
      <c r="BM484" s="162">
        <f>ROUND(I484*H484,2)</f>
        <v>1893.87</v>
      </c>
      <c r="BN484" s="268" t="s">
        <v>144</v>
      </c>
      <c r="BO484" s="268" t="s">
        <v>718</v>
      </c>
    </row>
    <row r="485" spans="1:67" s="11" customFormat="1" x14ac:dyDescent="0.2">
      <c r="A485" s="241"/>
      <c r="B485" s="173"/>
      <c r="C485" s="198"/>
      <c r="D485" s="165" t="s">
        <v>146</v>
      </c>
      <c r="E485" s="175" t="s">
        <v>1</v>
      </c>
      <c r="F485" s="175" t="s">
        <v>706</v>
      </c>
      <c r="G485" s="174"/>
      <c r="H485" s="176">
        <v>305.46300000000002</v>
      </c>
      <c r="I485" s="177"/>
      <c r="J485" s="174"/>
      <c r="K485" s="174"/>
      <c r="L485" s="178"/>
      <c r="M485" s="179"/>
      <c r="N485" s="180"/>
      <c r="O485" s="180"/>
      <c r="P485" s="180"/>
      <c r="Q485" s="180"/>
      <c r="R485" s="180"/>
      <c r="S485" s="283"/>
      <c r="T485" s="180"/>
      <c r="U485" s="287"/>
      <c r="V485" s="181"/>
      <c r="AV485" s="182" t="s">
        <v>146</v>
      </c>
      <c r="AW485" s="182" t="s">
        <v>79</v>
      </c>
      <c r="AX485" s="11" t="s">
        <v>79</v>
      </c>
      <c r="AY485" s="11" t="s">
        <v>28</v>
      </c>
      <c r="AZ485" s="11" t="s">
        <v>66</v>
      </c>
      <c r="BA485" s="182" t="s">
        <v>137</v>
      </c>
    </row>
    <row r="486" spans="1:67" s="266" customFormat="1" ht="16.5" customHeight="1" x14ac:dyDescent="0.2">
      <c r="A486" s="200"/>
      <c r="B486" s="28"/>
      <c r="C486" s="196" t="s">
        <v>719</v>
      </c>
      <c r="D486" s="154" t="s">
        <v>139</v>
      </c>
      <c r="E486" s="318" t="s">
        <v>720</v>
      </c>
      <c r="F486" s="319" t="s">
        <v>721</v>
      </c>
      <c r="G486" s="154" t="s">
        <v>722</v>
      </c>
      <c r="H486" s="155">
        <v>120</v>
      </c>
      <c r="I486" s="156">
        <v>300</v>
      </c>
      <c r="J486" s="157">
        <f>ROUND(I486*H486,2)</f>
        <v>36000</v>
      </c>
      <c r="K486" s="319" t="s">
        <v>143</v>
      </c>
      <c r="L486" s="32"/>
      <c r="M486" s="158" t="s">
        <v>1</v>
      </c>
      <c r="N486" s="159" t="s">
        <v>38</v>
      </c>
      <c r="O486" s="53"/>
      <c r="P486" s="160">
        <f>O486*H486</f>
        <v>0</v>
      </c>
      <c r="Q486" s="160">
        <v>0</v>
      </c>
      <c r="R486" s="160">
        <f>Q486*H486</f>
        <v>0</v>
      </c>
      <c r="S486" s="283"/>
      <c r="T486" s="160">
        <v>0</v>
      </c>
      <c r="U486" s="287"/>
      <c r="V486" s="161">
        <f>T486*H486</f>
        <v>0</v>
      </c>
      <c r="AT486" s="268" t="s">
        <v>144</v>
      </c>
      <c r="AV486" s="268" t="s">
        <v>139</v>
      </c>
      <c r="AW486" s="268" t="s">
        <v>79</v>
      </c>
      <c r="BA486" s="268" t="s">
        <v>137</v>
      </c>
      <c r="BG486" s="162">
        <f>IF(N486="základní",J486,0)</f>
        <v>0</v>
      </c>
      <c r="BH486" s="162">
        <f>IF(N486="snížená",J486,0)</f>
        <v>36000</v>
      </c>
      <c r="BI486" s="162">
        <f>IF(N486="zákl. přenesená",J486,0)</f>
        <v>0</v>
      </c>
      <c r="BJ486" s="162">
        <f>IF(N486="sníž. přenesená",J486,0)</f>
        <v>0</v>
      </c>
      <c r="BK486" s="162">
        <f>IF(N486="nulová",J486,0)</f>
        <v>0</v>
      </c>
      <c r="BL486" s="268" t="s">
        <v>79</v>
      </c>
      <c r="BM486" s="162">
        <f>ROUND(I486*H486,2)</f>
        <v>36000</v>
      </c>
      <c r="BN486" s="268" t="s">
        <v>144</v>
      </c>
      <c r="BO486" s="268" t="s">
        <v>723</v>
      </c>
    </row>
    <row r="487" spans="1:67" s="11" customFormat="1" x14ac:dyDescent="0.2">
      <c r="A487" s="241"/>
      <c r="B487" s="173"/>
      <c r="C487" s="198"/>
      <c r="D487" s="165" t="s">
        <v>146</v>
      </c>
      <c r="E487" s="175" t="s">
        <v>1</v>
      </c>
      <c r="F487" s="175" t="s">
        <v>724</v>
      </c>
      <c r="G487" s="174"/>
      <c r="H487" s="176">
        <v>120</v>
      </c>
      <c r="I487" s="177"/>
      <c r="J487" s="174"/>
      <c r="K487" s="174"/>
      <c r="L487" s="178"/>
      <c r="M487" s="179"/>
      <c r="N487" s="180"/>
      <c r="O487" s="180"/>
      <c r="P487" s="180"/>
      <c r="Q487" s="180"/>
      <c r="R487" s="180"/>
      <c r="S487" s="283"/>
      <c r="T487" s="180"/>
      <c r="U487" s="287"/>
      <c r="V487" s="181"/>
      <c r="AV487" s="182" t="s">
        <v>146</v>
      </c>
      <c r="AW487" s="182" t="s">
        <v>79</v>
      </c>
      <c r="AX487" s="11" t="s">
        <v>79</v>
      </c>
      <c r="AY487" s="11" t="s">
        <v>28</v>
      </c>
      <c r="AZ487" s="11" t="s">
        <v>66</v>
      </c>
      <c r="BA487" s="182" t="s">
        <v>137</v>
      </c>
    </row>
    <row r="488" spans="1:67" s="266" customFormat="1" ht="27" customHeight="1" x14ac:dyDescent="0.2">
      <c r="A488" s="200"/>
      <c r="B488" s="28"/>
      <c r="C488" s="196" t="s">
        <v>725</v>
      </c>
      <c r="D488" s="154" t="s">
        <v>139</v>
      </c>
      <c r="E488" s="318" t="s">
        <v>726</v>
      </c>
      <c r="F488" s="319" t="s">
        <v>727</v>
      </c>
      <c r="G488" s="154" t="s">
        <v>263</v>
      </c>
      <c r="H488" s="155">
        <v>67.5</v>
      </c>
      <c r="I488" s="156">
        <v>1050</v>
      </c>
      <c r="J488" s="157">
        <f>ROUND(I488*H488,2)</f>
        <v>70875</v>
      </c>
      <c r="K488" s="319" t="s">
        <v>143</v>
      </c>
      <c r="L488" s="32"/>
      <c r="M488" s="158" t="s">
        <v>1</v>
      </c>
      <c r="N488" s="159" t="s">
        <v>38</v>
      </c>
      <c r="O488" s="53"/>
      <c r="P488" s="160">
        <f>O488*H488</f>
        <v>0</v>
      </c>
      <c r="Q488" s="160">
        <v>0</v>
      </c>
      <c r="R488" s="160">
        <f>Q488*H488</f>
        <v>0</v>
      </c>
      <c r="S488" s="283"/>
      <c r="T488" s="160">
        <v>4.8000000000000001E-2</v>
      </c>
      <c r="U488" s="287"/>
      <c r="V488" s="161">
        <f>T488*H488</f>
        <v>3.24</v>
      </c>
      <c r="AT488" s="268" t="s">
        <v>144</v>
      </c>
      <c r="AV488" s="268" t="s">
        <v>139</v>
      </c>
      <c r="AW488" s="268" t="s">
        <v>79</v>
      </c>
      <c r="BA488" s="268" t="s">
        <v>137</v>
      </c>
      <c r="BG488" s="162">
        <f>IF(N488="základní",J488,0)</f>
        <v>0</v>
      </c>
      <c r="BH488" s="162">
        <f>IF(N488="snížená",J488,0)</f>
        <v>70875</v>
      </c>
      <c r="BI488" s="162">
        <f>IF(N488="zákl. přenesená",J488,0)</f>
        <v>0</v>
      </c>
      <c r="BJ488" s="162">
        <f>IF(N488="sníž. přenesená",J488,0)</f>
        <v>0</v>
      </c>
      <c r="BK488" s="162">
        <f>IF(N488="nulová",J488,0)</f>
        <v>0</v>
      </c>
      <c r="BL488" s="268" t="s">
        <v>79</v>
      </c>
      <c r="BM488" s="162">
        <f>ROUND(I488*H488,2)</f>
        <v>70875</v>
      </c>
      <c r="BN488" s="268" t="s">
        <v>144</v>
      </c>
      <c r="BO488" s="268" t="s">
        <v>728</v>
      </c>
    </row>
    <row r="489" spans="1:67" s="10" customFormat="1" x14ac:dyDescent="0.2">
      <c r="A489" s="240"/>
      <c r="B489" s="163"/>
      <c r="C489" s="197"/>
      <c r="D489" s="165" t="s">
        <v>146</v>
      </c>
      <c r="E489" s="166" t="s">
        <v>1</v>
      </c>
      <c r="F489" s="166" t="s">
        <v>227</v>
      </c>
      <c r="G489" s="164"/>
      <c r="H489" s="166" t="s">
        <v>1</v>
      </c>
      <c r="I489" s="167"/>
      <c r="J489" s="164"/>
      <c r="K489" s="164"/>
      <c r="L489" s="168"/>
      <c r="M489" s="169"/>
      <c r="N489" s="170"/>
      <c r="O489" s="170"/>
      <c r="P489" s="170"/>
      <c r="Q489" s="170"/>
      <c r="R489" s="170"/>
      <c r="S489" s="283"/>
      <c r="T489" s="170"/>
      <c r="U489" s="287"/>
      <c r="V489" s="171"/>
      <c r="AV489" s="172" t="s">
        <v>146</v>
      </c>
      <c r="AW489" s="172" t="s">
        <v>79</v>
      </c>
      <c r="AX489" s="10" t="s">
        <v>73</v>
      </c>
      <c r="AY489" s="10" t="s">
        <v>28</v>
      </c>
      <c r="AZ489" s="10" t="s">
        <v>66</v>
      </c>
      <c r="BA489" s="172" t="s">
        <v>137</v>
      </c>
    </row>
    <row r="490" spans="1:67" s="11" customFormat="1" x14ac:dyDescent="0.2">
      <c r="A490" s="241"/>
      <c r="B490" s="173"/>
      <c r="C490" s="198"/>
      <c r="D490" s="165" t="s">
        <v>146</v>
      </c>
      <c r="E490" s="175" t="s">
        <v>1</v>
      </c>
      <c r="F490" s="175" t="s">
        <v>729</v>
      </c>
      <c r="G490" s="174"/>
      <c r="H490" s="176">
        <v>67.5</v>
      </c>
      <c r="I490" s="177"/>
      <c r="J490" s="174"/>
      <c r="K490" s="174"/>
      <c r="L490" s="178"/>
      <c r="M490" s="179"/>
      <c r="N490" s="180"/>
      <c r="O490" s="180"/>
      <c r="P490" s="180"/>
      <c r="Q490" s="180"/>
      <c r="R490" s="180"/>
      <c r="S490" s="283"/>
      <c r="T490" s="180"/>
      <c r="U490" s="287"/>
      <c r="V490" s="181"/>
      <c r="AV490" s="182" t="s">
        <v>146</v>
      </c>
      <c r="AW490" s="182" t="s">
        <v>79</v>
      </c>
      <c r="AX490" s="11" t="s">
        <v>79</v>
      </c>
      <c r="AY490" s="11" t="s">
        <v>28</v>
      </c>
      <c r="AZ490" s="11" t="s">
        <v>66</v>
      </c>
      <c r="BA490" s="182" t="s">
        <v>137</v>
      </c>
    </row>
    <row r="491" spans="1:67" s="266" customFormat="1" ht="21" customHeight="1" x14ac:dyDescent="0.2">
      <c r="A491" s="200"/>
      <c r="B491" s="28"/>
      <c r="C491" s="221" t="s">
        <v>2481</v>
      </c>
      <c r="D491" s="222" t="s">
        <v>139</v>
      </c>
      <c r="E491" s="325" t="s">
        <v>726</v>
      </c>
      <c r="F491" s="326" t="s">
        <v>2482</v>
      </c>
      <c r="G491" s="222" t="s">
        <v>263</v>
      </c>
      <c r="H491" s="223">
        <v>-58.5</v>
      </c>
      <c r="I491" s="224">
        <v>1050</v>
      </c>
      <c r="J491" s="225">
        <f>ROUND(I491*H491,2)</f>
        <v>-61425</v>
      </c>
      <c r="K491" s="326" t="s">
        <v>143</v>
      </c>
      <c r="L491" s="32"/>
      <c r="M491" s="158" t="s">
        <v>1</v>
      </c>
      <c r="N491" s="159" t="s">
        <v>38</v>
      </c>
      <c r="O491" s="53"/>
      <c r="P491" s="160">
        <f>O491*H491</f>
        <v>0</v>
      </c>
      <c r="Q491" s="160">
        <v>0</v>
      </c>
      <c r="R491" s="160">
        <f>Q491*H491</f>
        <v>0</v>
      </c>
      <c r="S491" s="292"/>
      <c r="T491" s="160">
        <v>4.8000000000000001E-2</v>
      </c>
      <c r="U491" s="293">
        <f>T491*H491</f>
        <v>-2.8080000000000003</v>
      </c>
      <c r="V491" s="161"/>
      <c r="AT491" s="268" t="s">
        <v>144</v>
      </c>
      <c r="AV491" s="268" t="s">
        <v>139</v>
      </c>
      <c r="AW491" s="268" t="s">
        <v>79</v>
      </c>
      <c r="BA491" s="268" t="s">
        <v>137</v>
      </c>
      <c r="BG491" s="162">
        <f>IF(N491="základní",J491,0)</f>
        <v>0</v>
      </c>
      <c r="BH491" s="162">
        <f>IF(N491="snížená",J491,0)</f>
        <v>-61425</v>
      </c>
      <c r="BI491" s="162">
        <f>IF(N491="zákl. přenesená",J491,0)</f>
        <v>0</v>
      </c>
      <c r="BJ491" s="162">
        <f>IF(N491="sníž. přenesená",J491,0)</f>
        <v>0</v>
      </c>
      <c r="BK491" s="162">
        <f>IF(N491="nulová",J491,0)</f>
        <v>0</v>
      </c>
      <c r="BL491" s="268" t="s">
        <v>79</v>
      </c>
      <c r="BM491" s="162">
        <f>ROUND(I491*H491,2)</f>
        <v>-61425</v>
      </c>
      <c r="BN491" s="268" t="s">
        <v>144</v>
      </c>
      <c r="BO491" s="268" t="s">
        <v>728</v>
      </c>
    </row>
    <row r="492" spans="1:67" s="10" customFormat="1" x14ac:dyDescent="0.2">
      <c r="A492" s="240"/>
      <c r="B492" s="163"/>
      <c r="C492" s="197"/>
      <c r="D492" s="165" t="s">
        <v>146</v>
      </c>
      <c r="E492" s="166" t="s">
        <v>1</v>
      </c>
      <c r="F492" s="166" t="s">
        <v>227</v>
      </c>
      <c r="G492" s="164"/>
      <c r="H492" s="166" t="s">
        <v>1</v>
      </c>
      <c r="I492" s="167"/>
      <c r="J492" s="164"/>
      <c r="K492" s="164"/>
      <c r="L492" s="168"/>
      <c r="M492" s="169"/>
      <c r="N492" s="170"/>
      <c r="O492" s="170"/>
      <c r="P492" s="170"/>
      <c r="Q492" s="170"/>
      <c r="R492" s="170"/>
      <c r="S492" s="283"/>
      <c r="T492" s="170"/>
      <c r="U492" s="287"/>
      <c r="V492" s="171"/>
      <c r="AV492" s="172" t="s">
        <v>146</v>
      </c>
      <c r="AW492" s="172" t="s">
        <v>79</v>
      </c>
      <c r="AX492" s="10" t="s">
        <v>73</v>
      </c>
      <c r="AY492" s="10" t="s">
        <v>28</v>
      </c>
      <c r="AZ492" s="10" t="s">
        <v>66</v>
      </c>
      <c r="BA492" s="172" t="s">
        <v>137</v>
      </c>
    </row>
    <row r="493" spans="1:67" s="11" customFormat="1" x14ac:dyDescent="0.2">
      <c r="A493" s="241"/>
      <c r="B493" s="173"/>
      <c r="C493" s="198"/>
      <c r="D493" s="165" t="s">
        <v>146</v>
      </c>
      <c r="E493" s="175" t="s">
        <v>1</v>
      </c>
      <c r="F493" s="175">
        <v>-58.5</v>
      </c>
      <c r="G493" s="174"/>
      <c r="H493" s="176">
        <v>-58.5</v>
      </c>
      <c r="I493" s="177"/>
      <c r="J493" s="174"/>
      <c r="K493" s="174"/>
      <c r="L493" s="178"/>
      <c r="M493" s="179"/>
      <c r="N493" s="180"/>
      <c r="O493" s="180"/>
      <c r="P493" s="180"/>
      <c r="Q493" s="180"/>
      <c r="R493" s="180"/>
      <c r="S493" s="283"/>
      <c r="T493" s="180"/>
      <c r="U493" s="287"/>
      <c r="V493" s="181"/>
      <c r="AV493" s="182" t="s">
        <v>146</v>
      </c>
      <c r="AW493" s="182" t="s">
        <v>79</v>
      </c>
      <c r="AX493" s="11" t="s">
        <v>79</v>
      </c>
      <c r="AY493" s="11" t="s">
        <v>28</v>
      </c>
      <c r="AZ493" s="11" t="s">
        <v>66</v>
      </c>
      <c r="BA493" s="182" t="s">
        <v>137</v>
      </c>
    </row>
    <row r="494" spans="1:67" s="266" customFormat="1" ht="16.5" customHeight="1" x14ac:dyDescent="0.2">
      <c r="A494" s="200"/>
      <c r="B494" s="28"/>
      <c r="C494" s="196" t="s">
        <v>730</v>
      </c>
      <c r="D494" s="154" t="s">
        <v>139</v>
      </c>
      <c r="E494" s="318" t="s">
        <v>731</v>
      </c>
      <c r="F494" s="319" t="s">
        <v>732</v>
      </c>
      <c r="G494" s="154" t="s">
        <v>327</v>
      </c>
      <c r="H494" s="155">
        <v>5</v>
      </c>
      <c r="I494" s="156">
        <v>17650</v>
      </c>
      <c r="J494" s="157">
        <f>ROUND(I494*H494,2)</f>
        <v>88250</v>
      </c>
      <c r="K494" s="319" t="s">
        <v>143</v>
      </c>
      <c r="L494" s="32"/>
      <c r="M494" s="158" t="s">
        <v>1</v>
      </c>
      <c r="N494" s="159" t="s">
        <v>38</v>
      </c>
      <c r="O494" s="53"/>
      <c r="P494" s="160">
        <f>O494*H494</f>
        <v>0</v>
      </c>
      <c r="Q494" s="160">
        <v>0.22417999999999999</v>
      </c>
      <c r="R494" s="160">
        <f>Q494*H494</f>
        <v>1.1209</v>
      </c>
      <c r="S494" s="283"/>
      <c r="T494" s="160">
        <v>0.17299999999999999</v>
      </c>
      <c r="U494" s="287"/>
      <c r="V494" s="161">
        <f>T494*H494</f>
        <v>0.86499999999999999</v>
      </c>
      <c r="AT494" s="268" t="s">
        <v>144</v>
      </c>
      <c r="AV494" s="268" t="s">
        <v>139</v>
      </c>
      <c r="AW494" s="268" t="s">
        <v>79</v>
      </c>
      <c r="BA494" s="268" t="s">
        <v>137</v>
      </c>
      <c r="BG494" s="162">
        <f>IF(N494="základní",J494,0)</f>
        <v>0</v>
      </c>
      <c r="BH494" s="162">
        <f>IF(N494="snížená",J494,0)</f>
        <v>88250</v>
      </c>
      <c r="BI494" s="162">
        <f>IF(N494="zákl. přenesená",J494,0)</f>
        <v>0</v>
      </c>
      <c r="BJ494" s="162">
        <f>IF(N494="sníž. přenesená",J494,0)</f>
        <v>0</v>
      </c>
      <c r="BK494" s="162">
        <f>IF(N494="nulová",J494,0)</f>
        <v>0</v>
      </c>
      <c r="BL494" s="268" t="s">
        <v>79</v>
      </c>
      <c r="BM494" s="162">
        <f>ROUND(I494*H494,2)</f>
        <v>88250</v>
      </c>
      <c r="BN494" s="268" t="s">
        <v>144</v>
      </c>
      <c r="BO494" s="268" t="s">
        <v>733</v>
      </c>
    </row>
    <row r="495" spans="1:67" s="10" customFormat="1" x14ac:dyDescent="0.2">
      <c r="A495" s="240"/>
      <c r="B495" s="163"/>
      <c r="C495" s="197"/>
      <c r="D495" s="165" t="s">
        <v>146</v>
      </c>
      <c r="E495" s="166" t="s">
        <v>1</v>
      </c>
      <c r="F495" s="166" t="s">
        <v>227</v>
      </c>
      <c r="G495" s="164"/>
      <c r="H495" s="166" t="s">
        <v>1</v>
      </c>
      <c r="I495" s="167"/>
      <c r="J495" s="164"/>
      <c r="K495" s="164"/>
      <c r="L495" s="168"/>
      <c r="M495" s="169"/>
      <c r="N495" s="170"/>
      <c r="O495" s="170"/>
      <c r="P495" s="170"/>
      <c r="Q495" s="170"/>
      <c r="R495" s="170"/>
      <c r="S495" s="283"/>
      <c r="T495" s="170"/>
      <c r="U495" s="287"/>
      <c r="V495" s="171"/>
      <c r="AV495" s="172" t="s">
        <v>146</v>
      </c>
      <c r="AW495" s="172" t="s">
        <v>79</v>
      </c>
      <c r="AX495" s="10" t="s">
        <v>73</v>
      </c>
      <c r="AY495" s="10" t="s">
        <v>28</v>
      </c>
      <c r="AZ495" s="10" t="s">
        <v>66</v>
      </c>
      <c r="BA495" s="172" t="s">
        <v>137</v>
      </c>
    </row>
    <row r="496" spans="1:67" s="11" customFormat="1" x14ac:dyDescent="0.2">
      <c r="A496" s="241"/>
      <c r="B496" s="173"/>
      <c r="C496" s="198"/>
      <c r="D496" s="165" t="s">
        <v>146</v>
      </c>
      <c r="E496" s="175" t="s">
        <v>1</v>
      </c>
      <c r="F496" s="175" t="s">
        <v>162</v>
      </c>
      <c r="G496" s="174"/>
      <c r="H496" s="176">
        <v>5</v>
      </c>
      <c r="I496" s="177"/>
      <c r="J496" s="174"/>
      <c r="K496" s="174"/>
      <c r="L496" s="178"/>
      <c r="M496" s="179"/>
      <c r="N496" s="180"/>
      <c r="O496" s="180"/>
      <c r="P496" s="180"/>
      <c r="Q496" s="180"/>
      <c r="R496" s="180"/>
      <c r="S496" s="283"/>
      <c r="T496" s="180"/>
      <c r="U496" s="287"/>
      <c r="V496" s="181"/>
      <c r="AV496" s="182" t="s">
        <v>146</v>
      </c>
      <c r="AW496" s="182" t="s">
        <v>79</v>
      </c>
      <c r="AX496" s="11" t="s">
        <v>79</v>
      </c>
      <c r="AY496" s="11" t="s">
        <v>28</v>
      </c>
      <c r="AZ496" s="11" t="s">
        <v>66</v>
      </c>
      <c r="BA496" s="182" t="s">
        <v>137</v>
      </c>
    </row>
    <row r="497" spans="1:67" s="266" customFormat="1" ht="16.5" customHeight="1" x14ac:dyDescent="0.2">
      <c r="A497" s="200"/>
      <c r="B497" s="28"/>
      <c r="C497" s="221" t="s">
        <v>2483</v>
      </c>
      <c r="D497" s="222" t="s">
        <v>139</v>
      </c>
      <c r="E497" s="325" t="s">
        <v>731</v>
      </c>
      <c r="F497" s="326" t="s">
        <v>2484</v>
      </c>
      <c r="G497" s="222" t="s">
        <v>327</v>
      </c>
      <c r="H497" s="223">
        <v>-4</v>
      </c>
      <c r="I497" s="224">
        <v>17650</v>
      </c>
      <c r="J497" s="225">
        <f>ROUND(I497*H497,2)</f>
        <v>-70600</v>
      </c>
      <c r="K497" s="326" t="s">
        <v>143</v>
      </c>
      <c r="L497" s="32"/>
      <c r="M497" s="158" t="s">
        <v>1</v>
      </c>
      <c r="N497" s="159" t="s">
        <v>38</v>
      </c>
      <c r="O497" s="53"/>
      <c r="P497" s="160">
        <f>O497*H497</f>
        <v>0</v>
      </c>
      <c r="Q497" s="160">
        <v>0.22417999999999999</v>
      </c>
      <c r="R497" s="160"/>
      <c r="S497" s="292">
        <f>Q497*H497</f>
        <v>-0.89671999999999996</v>
      </c>
      <c r="T497" s="160">
        <v>0.17299999999999999</v>
      </c>
      <c r="U497" s="293">
        <f>T497*H497</f>
        <v>-0.69199999999999995</v>
      </c>
      <c r="V497" s="161"/>
      <c r="AT497" s="268" t="s">
        <v>144</v>
      </c>
      <c r="AV497" s="268" t="s">
        <v>139</v>
      </c>
      <c r="AW497" s="268" t="s">
        <v>79</v>
      </c>
      <c r="BA497" s="268" t="s">
        <v>137</v>
      </c>
      <c r="BG497" s="162">
        <f>IF(N497="základní",J497,0)</f>
        <v>0</v>
      </c>
      <c r="BH497" s="162">
        <f>IF(N497="snížená",J497,0)</f>
        <v>-70600</v>
      </c>
      <c r="BI497" s="162">
        <f>IF(N497="zákl. přenesená",J497,0)</f>
        <v>0</v>
      </c>
      <c r="BJ497" s="162">
        <f>IF(N497="sníž. přenesená",J497,0)</f>
        <v>0</v>
      </c>
      <c r="BK497" s="162">
        <f>IF(N497="nulová",J497,0)</f>
        <v>0</v>
      </c>
      <c r="BL497" s="268" t="s">
        <v>79</v>
      </c>
      <c r="BM497" s="162">
        <f>ROUND(I497*H497,2)</f>
        <v>-70600</v>
      </c>
      <c r="BN497" s="268" t="s">
        <v>144</v>
      </c>
      <c r="BO497" s="268" t="s">
        <v>733</v>
      </c>
    </row>
    <row r="498" spans="1:67" s="10" customFormat="1" x14ac:dyDescent="0.2">
      <c r="A498" s="240"/>
      <c r="B498" s="163"/>
      <c r="C498" s="197"/>
      <c r="D498" s="165" t="s">
        <v>146</v>
      </c>
      <c r="E498" s="166" t="s">
        <v>1</v>
      </c>
      <c r="F498" s="166" t="s">
        <v>227</v>
      </c>
      <c r="G498" s="164"/>
      <c r="H498" s="166" t="s">
        <v>1</v>
      </c>
      <c r="I498" s="167"/>
      <c r="J498" s="164"/>
      <c r="K498" s="164"/>
      <c r="L498" s="168"/>
      <c r="M498" s="169"/>
      <c r="N498" s="170"/>
      <c r="O498" s="170"/>
      <c r="P498" s="170"/>
      <c r="Q498" s="170"/>
      <c r="R498" s="170"/>
      <c r="S498" s="283"/>
      <c r="T498" s="170"/>
      <c r="U498" s="287"/>
      <c r="V498" s="171"/>
      <c r="AV498" s="172" t="s">
        <v>146</v>
      </c>
      <c r="AW498" s="172" t="s">
        <v>79</v>
      </c>
      <c r="AX498" s="10" t="s">
        <v>73</v>
      </c>
      <c r="AY498" s="10" t="s">
        <v>28</v>
      </c>
      <c r="AZ498" s="10" t="s">
        <v>66</v>
      </c>
      <c r="BA498" s="172" t="s">
        <v>137</v>
      </c>
    </row>
    <row r="499" spans="1:67" s="11" customFormat="1" x14ac:dyDescent="0.2">
      <c r="A499" s="241"/>
      <c r="B499" s="173"/>
      <c r="C499" s="198"/>
      <c r="D499" s="165" t="s">
        <v>146</v>
      </c>
      <c r="E499" s="175" t="s">
        <v>1</v>
      </c>
      <c r="F499" s="175">
        <v>-4</v>
      </c>
      <c r="G499" s="174"/>
      <c r="H499" s="176">
        <v>-4</v>
      </c>
      <c r="I499" s="177"/>
      <c r="J499" s="174"/>
      <c r="K499" s="174"/>
      <c r="L499" s="178"/>
      <c r="M499" s="179"/>
      <c r="N499" s="180"/>
      <c r="O499" s="180"/>
      <c r="P499" s="180"/>
      <c r="Q499" s="180"/>
      <c r="R499" s="180"/>
      <c r="S499" s="283"/>
      <c r="T499" s="180"/>
      <c r="U499" s="287"/>
      <c r="V499" s="181"/>
      <c r="AV499" s="182" t="s">
        <v>146</v>
      </c>
      <c r="AW499" s="182" t="s">
        <v>79</v>
      </c>
      <c r="AX499" s="11" t="s">
        <v>79</v>
      </c>
      <c r="AY499" s="11" t="s">
        <v>28</v>
      </c>
      <c r="AZ499" s="11" t="s">
        <v>66</v>
      </c>
      <c r="BA499" s="182" t="s">
        <v>137</v>
      </c>
    </row>
    <row r="500" spans="1:67" s="266" customFormat="1" ht="16.5" customHeight="1" x14ac:dyDescent="0.2">
      <c r="A500" s="200"/>
      <c r="B500" s="28"/>
      <c r="C500" s="196" t="s">
        <v>734</v>
      </c>
      <c r="D500" s="154" t="s">
        <v>139</v>
      </c>
      <c r="E500" s="318" t="s">
        <v>735</v>
      </c>
      <c r="F500" s="319" t="s">
        <v>736</v>
      </c>
      <c r="G500" s="154" t="s">
        <v>263</v>
      </c>
      <c r="H500" s="155">
        <v>52.5</v>
      </c>
      <c r="I500" s="156">
        <v>1350</v>
      </c>
      <c r="J500" s="157">
        <f>ROUND(I500*H500,2)</f>
        <v>70875</v>
      </c>
      <c r="K500" s="319" t="s">
        <v>143</v>
      </c>
      <c r="L500" s="32"/>
      <c r="M500" s="158" t="s">
        <v>1</v>
      </c>
      <c r="N500" s="159" t="s">
        <v>38</v>
      </c>
      <c r="O500" s="53"/>
      <c r="P500" s="160">
        <f>O500*H500</f>
        <v>0</v>
      </c>
      <c r="Q500" s="160">
        <v>2.81E-3</v>
      </c>
      <c r="R500" s="160">
        <f>Q500*H500</f>
        <v>0.14752499999999999</v>
      </c>
      <c r="S500" s="283"/>
      <c r="T500" s="160">
        <v>0</v>
      </c>
      <c r="U500" s="287"/>
      <c r="V500" s="161">
        <f>T500*H500</f>
        <v>0</v>
      </c>
      <c r="AT500" s="268" t="s">
        <v>144</v>
      </c>
      <c r="AV500" s="268" t="s">
        <v>139</v>
      </c>
      <c r="AW500" s="268" t="s">
        <v>79</v>
      </c>
      <c r="BA500" s="268" t="s">
        <v>137</v>
      </c>
      <c r="BG500" s="162">
        <f>IF(N500="základní",J500,0)</f>
        <v>0</v>
      </c>
      <c r="BH500" s="162">
        <f>IF(N500="snížená",J500,0)</f>
        <v>70875</v>
      </c>
      <c r="BI500" s="162">
        <f>IF(N500="zákl. přenesená",J500,0)</f>
        <v>0</v>
      </c>
      <c r="BJ500" s="162">
        <f>IF(N500="sníž. přenesená",J500,0)</f>
        <v>0</v>
      </c>
      <c r="BK500" s="162">
        <f>IF(N500="nulová",J500,0)</f>
        <v>0</v>
      </c>
      <c r="BL500" s="268" t="s">
        <v>79</v>
      </c>
      <c r="BM500" s="162">
        <f>ROUND(I500*H500,2)</f>
        <v>70875</v>
      </c>
      <c r="BN500" s="268" t="s">
        <v>144</v>
      </c>
      <c r="BO500" s="268" t="s">
        <v>737</v>
      </c>
    </row>
    <row r="501" spans="1:67" s="10" customFormat="1" x14ac:dyDescent="0.2">
      <c r="A501" s="240"/>
      <c r="B501" s="163"/>
      <c r="C501" s="197"/>
      <c r="D501" s="165" t="s">
        <v>146</v>
      </c>
      <c r="E501" s="166" t="s">
        <v>1</v>
      </c>
      <c r="F501" s="166" t="s">
        <v>227</v>
      </c>
      <c r="G501" s="164"/>
      <c r="H501" s="166" t="s">
        <v>1</v>
      </c>
      <c r="I501" s="167"/>
      <c r="J501" s="164"/>
      <c r="K501" s="164"/>
      <c r="L501" s="168"/>
      <c r="M501" s="169"/>
      <c r="N501" s="170"/>
      <c r="O501" s="170"/>
      <c r="P501" s="170"/>
      <c r="Q501" s="170"/>
      <c r="R501" s="170"/>
      <c r="S501" s="283"/>
      <c r="T501" s="170"/>
      <c r="U501" s="287"/>
      <c r="V501" s="171"/>
      <c r="AV501" s="172" t="s">
        <v>146</v>
      </c>
      <c r="AW501" s="172" t="s">
        <v>79</v>
      </c>
      <c r="AX501" s="10" t="s">
        <v>73</v>
      </c>
      <c r="AY501" s="10" t="s">
        <v>28</v>
      </c>
      <c r="AZ501" s="10" t="s">
        <v>66</v>
      </c>
      <c r="BA501" s="172" t="s">
        <v>137</v>
      </c>
    </row>
    <row r="502" spans="1:67" s="11" customFormat="1" x14ac:dyDescent="0.2">
      <c r="A502" s="241"/>
      <c r="B502" s="173"/>
      <c r="C502" s="198"/>
      <c r="D502" s="165" t="s">
        <v>146</v>
      </c>
      <c r="E502" s="175" t="s">
        <v>1</v>
      </c>
      <c r="F502" s="175" t="s">
        <v>738</v>
      </c>
      <c r="G502" s="174"/>
      <c r="H502" s="176">
        <v>52.5</v>
      </c>
      <c r="I502" s="177"/>
      <c r="J502" s="174"/>
      <c r="K502" s="174"/>
      <c r="L502" s="178"/>
      <c r="M502" s="179"/>
      <c r="N502" s="180"/>
      <c r="O502" s="180"/>
      <c r="P502" s="180"/>
      <c r="Q502" s="180"/>
      <c r="R502" s="180"/>
      <c r="S502" s="283"/>
      <c r="T502" s="180"/>
      <c r="U502" s="287"/>
      <c r="V502" s="181"/>
      <c r="AV502" s="182" t="s">
        <v>146</v>
      </c>
      <c r="AW502" s="182" t="s">
        <v>79</v>
      </c>
      <c r="AX502" s="11" t="s">
        <v>79</v>
      </c>
      <c r="AY502" s="11" t="s">
        <v>28</v>
      </c>
      <c r="AZ502" s="11" t="s">
        <v>66</v>
      </c>
      <c r="BA502" s="182" t="s">
        <v>137</v>
      </c>
    </row>
    <row r="503" spans="1:67" s="266" customFormat="1" ht="16.5" customHeight="1" x14ac:dyDescent="0.2">
      <c r="A503" s="200"/>
      <c r="B503" s="28"/>
      <c r="C503" s="221" t="s">
        <v>2485</v>
      </c>
      <c r="D503" s="222" t="s">
        <v>139</v>
      </c>
      <c r="E503" s="325" t="s">
        <v>735</v>
      </c>
      <c r="F503" s="326" t="s">
        <v>2486</v>
      </c>
      <c r="G503" s="222" t="s">
        <v>263</v>
      </c>
      <c r="H503" s="223">
        <v>-42</v>
      </c>
      <c r="I503" s="224">
        <v>1350</v>
      </c>
      <c r="J503" s="225">
        <f>ROUND(I503*H503,2)</f>
        <v>-56700</v>
      </c>
      <c r="K503" s="326" t="s">
        <v>143</v>
      </c>
      <c r="L503" s="32"/>
      <c r="M503" s="158" t="s">
        <v>1</v>
      </c>
      <c r="N503" s="159" t="s">
        <v>38</v>
      </c>
      <c r="O503" s="53"/>
      <c r="P503" s="160">
        <f>O503*H503</f>
        <v>0</v>
      </c>
      <c r="Q503" s="160">
        <v>2.81E-3</v>
      </c>
      <c r="R503" s="160"/>
      <c r="S503" s="292">
        <f>Q503*H503</f>
        <v>-0.11802</v>
      </c>
      <c r="T503" s="160">
        <v>0</v>
      </c>
      <c r="U503" s="287"/>
      <c r="V503" s="161">
        <f>T503*H503</f>
        <v>0</v>
      </c>
      <c r="AT503" s="268" t="s">
        <v>144</v>
      </c>
      <c r="AV503" s="268" t="s">
        <v>139</v>
      </c>
      <c r="AW503" s="268" t="s">
        <v>79</v>
      </c>
      <c r="BA503" s="268" t="s">
        <v>137</v>
      </c>
      <c r="BG503" s="162">
        <f>IF(N503="základní",J503,0)</f>
        <v>0</v>
      </c>
      <c r="BH503" s="162">
        <f>IF(N503="snížená",J503,0)</f>
        <v>-56700</v>
      </c>
      <c r="BI503" s="162">
        <f>IF(N503="zákl. přenesená",J503,0)</f>
        <v>0</v>
      </c>
      <c r="BJ503" s="162">
        <f>IF(N503="sníž. přenesená",J503,0)</f>
        <v>0</v>
      </c>
      <c r="BK503" s="162">
        <f>IF(N503="nulová",J503,0)</f>
        <v>0</v>
      </c>
      <c r="BL503" s="268" t="s">
        <v>79</v>
      </c>
      <c r="BM503" s="162">
        <f>ROUND(I503*H503,2)</f>
        <v>-56700</v>
      </c>
      <c r="BN503" s="268" t="s">
        <v>144</v>
      </c>
      <c r="BO503" s="268" t="s">
        <v>737</v>
      </c>
    </row>
    <row r="504" spans="1:67" s="10" customFormat="1" x14ac:dyDescent="0.2">
      <c r="A504" s="240"/>
      <c r="B504" s="163"/>
      <c r="C504" s="197"/>
      <c r="D504" s="165" t="s">
        <v>146</v>
      </c>
      <c r="E504" s="166" t="s">
        <v>1</v>
      </c>
      <c r="F504" s="166" t="s">
        <v>227</v>
      </c>
      <c r="G504" s="164"/>
      <c r="H504" s="166" t="s">
        <v>1</v>
      </c>
      <c r="I504" s="167"/>
      <c r="J504" s="164"/>
      <c r="K504" s="164"/>
      <c r="L504" s="168"/>
      <c r="M504" s="169"/>
      <c r="N504" s="170"/>
      <c r="O504" s="170"/>
      <c r="P504" s="170"/>
      <c r="Q504" s="170"/>
      <c r="R504" s="170"/>
      <c r="S504" s="283"/>
      <c r="T504" s="170"/>
      <c r="U504" s="287"/>
      <c r="V504" s="171"/>
      <c r="AV504" s="172" t="s">
        <v>146</v>
      </c>
      <c r="AW504" s="172" t="s">
        <v>79</v>
      </c>
      <c r="AX504" s="10" t="s">
        <v>73</v>
      </c>
      <c r="AY504" s="10" t="s">
        <v>28</v>
      </c>
      <c r="AZ504" s="10" t="s">
        <v>66</v>
      </c>
      <c r="BA504" s="172" t="s">
        <v>137</v>
      </c>
    </row>
    <row r="505" spans="1:67" s="11" customFormat="1" x14ac:dyDescent="0.2">
      <c r="A505" s="241"/>
      <c r="B505" s="173"/>
      <c r="C505" s="198"/>
      <c r="D505" s="165" t="s">
        <v>146</v>
      </c>
      <c r="E505" s="175" t="s">
        <v>1</v>
      </c>
      <c r="F505" s="175">
        <f>-4*10.5</f>
        <v>-42</v>
      </c>
      <c r="G505" s="174"/>
      <c r="H505" s="176">
        <v>-42</v>
      </c>
      <c r="I505" s="177"/>
      <c r="J505" s="174"/>
      <c r="K505" s="174"/>
      <c r="L505" s="178"/>
      <c r="M505" s="179"/>
      <c r="N505" s="180"/>
      <c r="O505" s="180"/>
      <c r="P505" s="180"/>
      <c r="Q505" s="180"/>
      <c r="R505" s="180"/>
      <c r="S505" s="283"/>
      <c r="T505" s="180"/>
      <c r="U505" s="287"/>
      <c r="V505" s="181"/>
      <c r="AV505" s="182" t="s">
        <v>146</v>
      </c>
      <c r="AW505" s="182" t="s">
        <v>79</v>
      </c>
      <c r="AX505" s="11" t="s">
        <v>79</v>
      </c>
      <c r="AY505" s="11" t="s">
        <v>28</v>
      </c>
      <c r="AZ505" s="11" t="s">
        <v>66</v>
      </c>
      <c r="BA505" s="182" t="s">
        <v>137</v>
      </c>
    </row>
    <row r="506" spans="1:67" s="266" customFormat="1" ht="16.5" customHeight="1" x14ac:dyDescent="0.2">
      <c r="A506" s="200"/>
      <c r="B506" s="28"/>
      <c r="C506" s="196" t="s">
        <v>739</v>
      </c>
      <c r="D506" s="154" t="s">
        <v>139</v>
      </c>
      <c r="E506" s="318" t="s">
        <v>740</v>
      </c>
      <c r="F506" s="319" t="s">
        <v>741</v>
      </c>
      <c r="G506" s="154" t="s">
        <v>285</v>
      </c>
      <c r="H506" s="155">
        <v>2</v>
      </c>
      <c r="I506" s="156">
        <v>150</v>
      </c>
      <c r="J506" s="157">
        <f>ROUND(I506*H506,2)</f>
        <v>300</v>
      </c>
      <c r="K506" s="319" t="s">
        <v>143</v>
      </c>
      <c r="L506" s="32"/>
      <c r="M506" s="158" t="s">
        <v>1</v>
      </c>
      <c r="N506" s="159" t="s">
        <v>38</v>
      </c>
      <c r="O506" s="53"/>
      <c r="P506" s="160">
        <f>O506*H506</f>
        <v>0</v>
      </c>
      <c r="Q506" s="160">
        <v>1.6379999999999999E-2</v>
      </c>
      <c r="R506" s="160">
        <f>Q506*H506</f>
        <v>3.2759999999999997E-2</v>
      </c>
      <c r="S506" s="283"/>
      <c r="T506" s="160">
        <v>0</v>
      </c>
      <c r="U506" s="287"/>
      <c r="V506" s="161">
        <f>T506*H506</f>
        <v>0</v>
      </c>
      <c r="AT506" s="268" t="s">
        <v>144</v>
      </c>
      <c r="AV506" s="268" t="s">
        <v>139</v>
      </c>
      <c r="AW506" s="268" t="s">
        <v>79</v>
      </c>
      <c r="BA506" s="268" t="s">
        <v>137</v>
      </c>
      <c r="BG506" s="162">
        <f>IF(N506="základní",J506,0)</f>
        <v>0</v>
      </c>
      <c r="BH506" s="162">
        <f>IF(N506="snížená",J506,0)</f>
        <v>300</v>
      </c>
      <c r="BI506" s="162">
        <f>IF(N506="zákl. přenesená",J506,0)</f>
        <v>0</v>
      </c>
      <c r="BJ506" s="162">
        <f>IF(N506="sníž. přenesená",J506,0)</f>
        <v>0</v>
      </c>
      <c r="BK506" s="162">
        <f>IF(N506="nulová",J506,0)</f>
        <v>0</v>
      </c>
      <c r="BL506" s="268" t="s">
        <v>79</v>
      </c>
      <c r="BM506" s="162">
        <f>ROUND(I506*H506,2)</f>
        <v>300</v>
      </c>
      <c r="BN506" s="268" t="s">
        <v>144</v>
      </c>
      <c r="BO506" s="268" t="s">
        <v>742</v>
      </c>
    </row>
    <row r="507" spans="1:67" s="10" customFormat="1" x14ac:dyDescent="0.2">
      <c r="A507" s="240"/>
      <c r="B507" s="163"/>
      <c r="C507" s="197"/>
      <c r="D507" s="165" t="s">
        <v>146</v>
      </c>
      <c r="E507" s="166" t="s">
        <v>1</v>
      </c>
      <c r="F507" s="166" t="s">
        <v>743</v>
      </c>
      <c r="G507" s="164"/>
      <c r="H507" s="166" t="s">
        <v>1</v>
      </c>
      <c r="I507" s="167"/>
      <c r="J507" s="164"/>
      <c r="K507" s="164"/>
      <c r="L507" s="168"/>
      <c r="M507" s="169"/>
      <c r="N507" s="170"/>
      <c r="O507" s="170"/>
      <c r="P507" s="170"/>
      <c r="Q507" s="170"/>
      <c r="R507" s="170"/>
      <c r="S507" s="283"/>
      <c r="T507" s="170"/>
      <c r="U507" s="287"/>
      <c r="V507" s="171"/>
      <c r="AV507" s="172" t="s">
        <v>146</v>
      </c>
      <c r="AW507" s="172" t="s">
        <v>79</v>
      </c>
      <c r="AX507" s="10" t="s">
        <v>73</v>
      </c>
      <c r="AY507" s="10" t="s">
        <v>28</v>
      </c>
      <c r="AZ507" s="10" t="s">
        <v>66</v>
      </c>
      <c r="BA507" s="172" t="s">
        <v>137</v>
      </c>
    </row>
    <row r="508" spans="1:67" s="11" customFormat="1" x14ac:dyDescent="0.2">
      <c r="A508" s="241"/>
      <c r="B508" s="173"/>
      <c r="C508" s="198"/>
      <c r="D508" s="165" t="s">
        <v>146</v>
      </c>
      <c r="E508" s="175" t="s">
        <v>1</v>
      </c>
      <c r="F508" s="175" t="s">
        <v>79</v>
      </c>
      <c r="G508" s="174"/>
      <c r="H508" s="176">
        <v>2</v>
      </c>
      <c r="I508" s="177"/>
      <c r="J508" s="174"/>
      <c r="K508" s="174"/>
      <c r="L508" s="178"/>
      <c r="M508" s="179"/>
      <c r="N508" s="180"/>
      <c r="O508" s="180"/>
      <c r="P508" s="180"/>
      <c r="Q508" s="180"/>
      <c r="R508" s="180"/>
      <c r="S508" s="283"/>
      <c r="T508" s="180"/>
      <c r="U508" s="287"/>
      <c r="V508" s="181"/>
      <c r="AV508" s="182" t="s">
        <v>146</v>
      </c>
      <c r="AW508" s="182" t="s">
        <v>79</v>
      </c>
      <c r="AX508" s="11" t="s">
        <v>79</v>
      </c>
      <c r="AY508" s="11" t="s">
        <v>28</v>
      </c>
      <c r="AZ508" s="11" t="s">
        <v>66</v>
      </c>
      <c r="BA508" s="182" t="s">
        <v>137</v>
      </c>
    </row>
    <row r="509" spans="1:67" s="266" customFormat="1" ht="16.5" customHeight="1" x14ac:dyDescent="0.2">
      <c r="A509" s="200"/>
      <c r="B509" s="28"/>
      <c r="C509" s="214" t="s">
        <v>744</v>
      </c>
      <c r="D509" s="183" t="s">
        <v>217</v>
      </c>
      <c r="E509" s="320" t="s">
        <v>745</v>
      </c>
      <c r="F509" s="321" t="s">
        <v>746</v>
      </c>
      <c r="G509" s="183" t="s">
        <v>285</v>
      </c>
      <c r="H509" s="184">
        <v>2</v>
      </c>
      <c r="I509" s="185">
        <v>95</v>
      </c>
      <c r="J509" s="186">
        <f>ROUND(I509*H509,2)</f>
        <v>190</v>
      </c>
      <c r="K509" s="321" t="s">
        <v>143</v>
      </c>
      <c r="L509" s="187"/>
      <c r="M509" s="188" t="s">
        <v>1</v>
      </c>
      <c r="N509" s="189" t="s">
        <v>38</v>
      </c>
      <c r="O509" s="53"/>
      <c r="P509" s="160">
        <f>O509*H509</f>
        <v>0</v>
      </c>
      <c r="Q509" s="160">
        <v>2.5000000000000001E-4</v>
      </c>
      <c r="R509" s="160">
        <f>Q509*H509</f>
        <v>5.0000000000000001E-4</v>
      </c>
      <c r="S509" s="283"/>
      <c r="T509" s="160">
        <v>0</v>
      </c>
      <c r="U509" s="287"/>
      <c r="V509" s="161">
        <f>T509*H509</f>
        <v>0</v>
      </c>
      <c r="AT509" s="268" t="s">
        <v>176</v>
      </c>
      <c r="AV509" s="268" t="s">
        <v>217</v>
      </c>
      <c r="AW509" s="268" t="s">
        <v>79</v>
      </c>
      <c r="BA509" s="268" t="s">
        <v>137</v>
      </c>
      <c r="BG509" s="162">
        <f>IF(N509="základní",J509,0)</f>
        <v>0</v>
      </c>
      <c r="BH509" s="162">
        <f>IF(N509="snížená",J509,0)</f>
        <v>190</v>
      </c>
      <c r="BI509" s="162">
        <f>IF(N509="zákl. přenesená",J509,0)</f>
        <v>0</v>
      </c>
      <c r="BJ509" s="162">
        <f>IF(N509="sníž. přenesená",J509,0)</f>
        <v>0</v>
      </c>
      <c r="BK509" s="162">
        <f>IF(N509="nulová",J509,0)</f>
        <v>0</v>
      </c>
      <c r="BL509" s="268" t="s">
        <v>79</v>
      </c>
      <c r="BM509" s="162">
        <f>ROUND(I509*H509,2)</f>
        <v>190</v>
      </c>
      <c r="BN509" s="268" t="s">
        <v>144</v>
      </c>
      <c r="BO509" s="268" t="s">
        <v>747</v>
      </c>
    </row>
    <row r="510" spans="1:67" s="11" customFormat="1" x14ac:dyDescent="0.2">
      <c r="A510" s="241"/>
      <c r="B510" s="173"/>
      <c r="C510" s="198"/>
      <c r="D510" s="165" t="s">
        <v>146</v>
      </c>
      <c r="E510" s="175" t="s">
        <v>1</v>
      </c>
      <c r="F510" s="175" t="s">
        <v>79</v>
      </c>
      <c r="G510" s="174"/>
      <c r="H510" s="176">
        <v>2</v>
      </c>
      <c r="I510" s="177"/>
      <c r="J510" s="174"/>
      <c r="K510" s="174"/>
      <c r="L510" s="178"/>
      <c r="M510" s="179"/>
      <c r="N510" s="180"/>
      <c r="O510" s="180"/>
      <c r="P510" s="180"/>
      <c r="Q510" s="180"/>
      <c r="R510" s="180"/>
      <c r="S510" s="283"/>
      <c r="T510" s="180"/>
      <c r="U510" s="287"/>
      <c r="V510" s="181"/>
      <c r="AV510" s="182" t="s">
        <v>146</v>
      </c>
      <c r="AW510" s="182" t="s">
        <v>79</v>
      </c>
      <c r="AX510" s="11" t="s">
        <v>79</v>
      </c>
      <c r="AY510" s="11" t="s">
        <v>28</v>
      </c>
      <c r="AZ510" s="11" t="s">
        <v>66</v>
      </c>
      <c r="BA510" s="182" t="s">
        <v>137</v>
      </c>
    </row>
    <row r="511" spans="1:67" s="266" customFormat="1" ht="16.5" customHeight="1" x14ac:dyDescent="0.2">
      <c r="A511" s="200"/>
      <c r="B511" s="28"/>
      <c r="C511" s="196" t="s">
        <v>748</v>
      </c>
      <c r="D511" s="154" t="s">
        <v>139</v>
      </c>
      <c r="E511" s="318" t="s">
        <v>749</v>
      </c>
      <c r="F511" s="319" t="s">
        <v>750</v>
      </c>
      <c r="G511" s="154" t="s">
        <v>285</v>
      </c>
      <c r="H511" s="155">
        <v>3</v>
      </c>
      <c r="I511" s="156">
        <v>150</v>
      </c>
      <c r="J511" s="157">
        <f>ROUND(I511*H511,2)</f>
        <v>450</v>
      </c>
      <c r="K511" s="319" t="s">
        <v>143</v>
      </c>
      <c r="L511" s="32"/>
      <c r="M511" s="158" t="s">
        <v>1</v>
      </c>
      <c r="N511" s="159" t="s">
        <v>38</v>
      </c>
      <c r="O511" s="53"/>
      <c r="P511" s="160">
        <f>O511*H511</f>
        <v>0</v>
      </c>
      <c r="Q511" s="160">
        <v>2.3400000000000001E-2</v>
      </c>
      <c r="R511" s="160">
        <f>Q511*H511</f>
        <v>7.0199999999999999E-2</v>
      </c>
      <c r="S511" s="283"/>
      <c r="T511" s="160">
        <v>0</v>
      </c>
      <c r="U511" s="287"/>
      <c r="V511" s="161">
        <f>T511*H511</f>
        <v>0</v>
      </c>
      <c r="AT511" s="268" t="s">
        <v>144</v>
      </c>
      <c r="AV511" s="268" t="s">
        <v>139</v>
      </c>
      <c r="AW511" s="268" t="s">
        <v>79</v>
      </c>
      <c r="BA511" s="268" t="s">
        <v>137</v>
      </c>
      <c r="BG511" s="162">
        <f>IF(N511="základní",J511,0)</f>
        <v>0</v>
      </c>
      <c r="BH511" s="162">
        <f>IF(N511="snížená",J511,0)</f>
        <v>450</v>
      </c>
      <c r="BI511" s="162">
        <f>IF(N511="zákl. přenesená",J511,0)</f>
        <v>0</v>
      </c>
      <c r="BJ511" s="162">
        <f>IF(N511="sníž. přenesená",J511,0)</f>
        <v>0</v>
      </c>
      <c r="BK511" s="162">
        <f>IF(N511="nulová",J511,0)</f>
        <v>0</v>
      </c>
      <c r="BL511" s="268" t="s">
        <v>79</v>
      </c>
      <c r="BM511" s="162">
        <f>ROUND(I511*H511,2)</f>
        <v>450</v>
      </c>
      <c r="BN511" s="268" t="s">
        <v>144</v>
      </c>
      <c r="BO511" s="268" t="s">
        <v>751</v>
      </c>
    </row>
    <row r="512" spans="1:67" s="10" customFormat="1" x14ac:dyDescent="0.2">
      <c r="A512" s="240"/>
      <c r="B512" s="163"/>
      <c r="C512" s="197"/>
      <c r="D512" s="165" t="s">
        <v>146</v>
      </c>
      <c r="E512" s="166" t="s">
        <v>1</v>
      </c>
      <c r="F512" s="166" t="s">
        <v>752</v>
      </c>
      <c r="G512" s="164"/>
      <c r="H512" s="166" t="s">
        <v>1</v>
      </c>
      <c r="I512" s="167"/>
      <c r="J512" s="164"/>
      <c r="K512" s="164"/>
      <c r="L512" s="168"/>
      <c r="M512" s="169"/>
      <c r="N512" s="170"/>
      <c r="O512" s="170"/>
      <c r="P512" s="170"/>
      <c r="Q512" s="170"/>
      <c r="R512" s="170"/>
      <c r="S512" s="283"/>
      <c r="T512" s="170"/>
      <c r="U512" s="287"/>
      <c r="V512" s="171"/>
      <c r="AV512" s="172" t="s">
        <v>146</v>
      </c>
      <c r="AW512" s="172" t="s">
        <v>79</v>
      </c>
      <c r="AX512" s="10" t="s">
        <v>73</v>
      </c>
      <c r="AY512" s="10" t="s">
        <v>28</v>
      </c>
      <c r="AZ512" s="10" t="s">
        <v>66</v>
      </c>
      <c r="BA512" s="172" t="s">
        <v>137</v>
      </c>
    </row>
    <row r="513" spans="1:67" s="11" customFormat="1" x14ac:dyDescent="0.2">
      <c r="A513" s="241"/>
      <c r="B513" s="173"/>
      <c r="C513" s="198"/>
      <c r="D513" s="165" t="s">
        <v>146</v>
      </c>
      <c r="E513" s="175" t="s">
        <v>1</v>
      </c>
      <c r="F513" s="175" t="s">
        <v>153</v>
      </c>
      <c r="G513" s="174"/>
      <c r="H513" s="176">
        <v>3</v>
      </c>
      <c r="I513" s="177"/>
      <c r="J513" s="174"/>
      <c r="K513" s="174"/>
      <c r="L513" s="178"/>
      <c r="M513" s="179"/>
      <c r="N513" s="180"/>
      <c r="O513" s="180"/>
      <c r="P513" s="180"/>
      <c r="Q513" s="180"/>
      <c r="R513" s="180"/>
      <c r="S513" s="283"/>
      <c r="T513" s="180"/>
      <c r="U513" s="287"/>
      <c r="V513" s="181"/>
      <c r="AV513" s="182" t="s">
        <v>146</v>
      </c>
      <c r="AW513" s="182" t="s">
        <v>79</v>
      </c>
      <c r="AX513" s="11" t="s">
        <v>79</v>
      </c>
      <c r="AY513" s="11" t="s">
        <v>28</v>
      </c>
      <c r="AZ513" s="11" t="s">
        <v>66</v>
      </c>
      <c r="BA513" s="182" t="s">
        <v>137</v>
      </c>
    </row>
    <row r="514" spans="1:67" s="266" customFormat="1" ht="16.5" customHeight="1" x14ac:dyDescent="0.2">
      <c r="A514" s="200"/>
      <c r="B514" s="28"/>
      <c r="C514" s="214" t="s">
        <v>753</v>
      </c>
      <c r="D514" s="183" t="s">
        <v>217</v>
      </c>
      <c r="E514" s="320" t="s">
        <v>754</v>
      </c>
      <c r="F514" s="321" t="s">
        <v>755</v>
      </c>
      <c r="G514" s="183" t="s">
        <v>285</v>
      </c>
      <c r="H514" s="184">
        <v>3</v>
      </c>
      <c r="I514" s="185">
        <v>1200</v>
      </c>
      <c r="J514" s="186">
        <f>ROUND(I514*H514,2)</f>
        <v>3600</v>
      </c>
      <c r="K514" s="321" t="s">
        <v>1</v>
      </c>
      <c r="L514" s="187"/>
      <c r="M514" s="188" t="s">
        <v>1</v>
      </c>
      <c r="N514" s="189" t="s">
        <v>38</v>
      </c>
      <c r="O514" s="53"/>
      <c r="P514" s="160">
        <f>O514*H514</f>
        <v>0</v>
      </c>
      <c r="Q514" s="160">
        <v>8.0000000000000002E-3</v>
      </c>
      <c r="R514" s="160">
        <f>Q514*H514</f>
        <v>2.4E-2</v>
      </c>
      <c r="S514" s="283"/>
      <c r="T514" s="160">
        <v>0</v>
      </c>
      <c r="U514" s="287"/>
      <c r="V514" s="161">
        <f>T514*H514</f>
        <v>0</v>
      </c>
      <c r="AT514" s="268" t="s">
        <v>176</v>
      </c>
      <c r="AV514" s="268" t="s">
        <v>217</v>
      </c>
      <c r="AW514" s="268" t="s">
        <v>79</v>
      </c>
      <c r="BA514" s="268" t="s">
        <v>137</v>
      </c>
      <c r="BG514" s="162">
        <f>IF(N514="základní",J514,0)</f>
        <v>0</v>
      </c>
      <c r="BH514" s="162">
        <f>IF(N514="snížená",J514,0)</f>
        <v>3600</v>
      </c>
      <c r="BI514" s="162">
        <f>IF(N514="zákl. přenesená",J514,0)</f>
        <v>0</v>
      </c>
      <c r="BJ514" s="162">
        <f>IF(N514="sníž. přenesená",J514,0)</f>
        <v>0</v>
      </c>
      <c r="BK514" s="162">
        <f>IF(N514="nulová",J514,0)</f>
        <v>0</v>
      </c>
      <c r="BL514" s="268" t="s">
        <v>79</v>
      </c>
      <c r="BM514" s="162">
        <f>ROUND(I514*H514,2)</f>
        <v>3600</v>
      </c>
      <c r="BN514" s="268" t="s">
        <v>144</v>
      </c>
      <c r="BO514" s="268" t="s">
        <v>756</v>
      </c>
    </row>
    <row r="515" spans="1:67" s="11" customFormat="1" x14ac:dyDescent="0.2">
      <c r="A515" s="241"/>
      <c r="B515" s="173"/>
      <c r="C515" s="198"/>
      <c r="D515" s="165" t="s">
        <v>146</v>
      </c>
      <c r="E515" s="175" t="s">
        <v>1</v>
      </c>
      <c r="F515" s="175" t="s">
        <v>153</v>
      </c>
      <c r="G515" s="174"/>
      <c r="H515" s="176">
        <v>3</v>
      </c>
      <c r="I515" s="177"/>
      <c r="J515" s="174"/>
      <c r="K515" s="174"/>
      <c r="L515" s="178"/>
      <c r="M515" s="179"/>
      <c r="N515" s="180"/>
      <c r="O515" s="180"/>
      <c r="P515" s="180"/>
      <c r="Q515" s="180"/>
      <c r="R515" s="180"/>
      <c r="S515" s="283"/>
      <c r="T515" s="180"/>
      <c r="U515" s="287"/>
      <c r="V515" s="181"/>
      <c r="AV515" s="182" t="s">
        <v>146</v>
      </c>
      <c r="AW515" s="182" t="s">
        <v>79</v>
      </c>
      <c r="AX515" s="11" t="s">
        <v>79</v>
      </c>
      <c r="AY515" s="11" t="s">
        <v>28</v>
      </c>
      <c r="AZ515" s="11" t="s">
        <v>66</v>
      </c>
      <c r="BA515" s="182" t="s">
        <v>137</v>
      </c>
    </row>
    <row r="516" spans="1:67" s="266" customFormat="1" ht="16.5" customHeight="1" x14ac:dyDescent="0.2">
      <c r="A516" s="200"/>
      <c r="B516" s="28"/>
      <c r="C516" s="196" t="s">
        <v>757</v>
      </c>
      <c r="D516" s="154" t="s">
        <v>139</v>
      </c>
      <c r="E516" s="318" t="s">
        <v>758</v>
      </c>
      <c r="F516" s="319" t="s">
        <v>759</v>
      </c>
      <c r="G516" s="154" t="s">
        <v>285</v>
      </c>
      <c r="H516" s="155">
        <v>1</v>
      </c>
      <c r="I516" s="156">
        <v>200</v>
      </c>
      <c r="J516" s="157">
        <f>ROUND(I516*H516,2)</f>
        <v>200</v>
      </c>
      <c r="K516" s="319" t="s">
        <v>143</v>
      </c>
      <c r="L516" s="32"/>
      <c r="M516" s="158" t="s">
        <v>1</v>
      </c>
      <c r="N516" s="159" t="s">
        <v>38</v>
      </c>
      <c r="O516" s="53"/>
      <c r="P516" s="160">
        <f>O516*H516</f>
        <v>0</v>
      </c>
      <c r="Q516" s="160">
        <v>2.8639999999999999E-2</v>
      </c>
      <c r="R516" s="160">
        <f>Q516*H516</f>
        <v>2.8639999999999999E-2</v>
      </c>
      <c r="S516" s="283"/>
      <c r="T516" s="160">
        <v>0</v>
      </c>
      <c r="U516" s="287"/>
      <c r="V516" s="161">
        <f>T516*H516</f>
        <v>0</v>
      </c>
      <c r="AT516" s="268" t="s">
        <v>144</v>
      </c>
      <c r="AV516" s="268" t="s">
        <v>139</v>
      </c>
      <c r="AW516" s="268" t="s">
        <v>79</v>
      </c>
      <c r="BA516" s="268" t="s">
        <v>137</v>
      </c>
      <c r="BG516" s="162">
        <f>IF(N516="základní",J516,0)</f>
        <v>0</v>
      </c>
      <c r="BH516" s="162">
        <f>IF(N516="snížená",J516,0)</f>
        <v>200</v>
      </c>
      <c r="BI516" s="162">
        <f>IF(N516="zákl. přenesená",J516,0)</f>
        <v>0</v>
      </c>
      <c r="BJ516" s="162">
        <f>IF(N516="sníž. přenesená",J516,0)</f>
        <v>0</v>
      </c>
      <c r="BK516" s="162">
        <f>IF(N516="nulová",J516,0)</f>
        <v>0</v>
      </c>
      <c r="BL516" s="268" t="s">
        <v>79</v>
      </c>
      <c r="BM516" s="162">
        <f>ROUND(I516*H516,2)</f>
        <v>200</v>
      </c>
      <c r="BN516" s="268" t="s">
        <v>144</v>
      </c>
      <c r="BO516" s="268" t="s">
        <v>760</v>
      </c>
    </row>
    <row r="517" spans="1:67" s="10" customFormat="1" x14ac:dyDescent="0.2">
      <c r="A517" s="240"/>
      <c r="B517" s="163"/>
      <c r="C517" s="197"/>
      <c r="D517" s="165" t="s">
        <v>146</v>
      </c>
      <c r="E517" s="166" t="s">
        <v>1</v>
      </c>
      <c r="F517" s="166" t="s">
        <v>388</v>
      </c>
      <c r="G517" s="164"/>
      <c r="H517" s="166" t="s">
        <v>1</v>
      </c>
      <c r="I517" s="167"/>
      <c r="J517" s="164"/>
      <c r="K517" s="164"/>
      <c r="L517" s="168"/>
      <c r="M517" s="169"/>
      <c r="N517" s="170"/>
      <c r="O517" s="170"/>
      <c r="P517" s="170"/>
      <c r="Q517" s="170"/>
      <c r="R517" s="170"/>
      <c r="S517" s="283"/>
      <c r="T517" s="170"/>
      <c r="U517" s="287"/>
      <c r="V517" s="171"/>
      <c r="AV517" s="172" t="s">
        <v>146</v>
      </c>
      <c r="AW517" s="172" t="s">
        <v>79</v>
      </c>
      <c r="AX517" s="10" t="s">
        <v>73</v>
      </c>
      <c r="AY517" s="10" t="s">
        <v>28</v>
      </c>
      <c r="AZ517" s="10" t="s">
        <v>66</v>
      </c>
      <c r="BA517" s="172" t="s">
        <v>137</v>
      </c>
    </row>
    <row r="518" spans="1:67" s="11" customFormat="1" x14ac:dyDescent="0.2">
      <c r="A518" s="241"/>
      <c r="B518" s="173"/>
      <c r="C518" s="198"/>
      <c r="D518" s="165" t="s">
        <v>146</v>
      </c>
      <c r="E518" s="175" t="s">
        <v>1</v>
      </c>
      <c r="F518" s="175" t="s">
        <v>73</v>
      </c>
      <c r="G518" s="174"/>
      <c r="H518" s="176">
        <v>1</v>
      </c>
      <c r="I518" s="177"/>
      <c r="J518" s="174"/>
      <c r="K518" s="174"/>
      <c r="L518" s="178"/>
      <c r="M518" s="179"/>
      <c r="N518" s="180"/>
      <c r="O518" s="180"/>
      <c r="P518" s="180"/>
      <c r="Q518" s="180"/>
      <c r="R518" s="180"/>
      <c r="S518" s="283"/>
      <c r="T518" s="180"/>
      <c r="U518" s="287"/>
      <c r="V518" s="181"/>
      <c r="AV518" s="182" t="s">
        <v>146</v>
      </c>
      <c r="AW518" s="182" t="s">
        <v>79</v>
      </c>
      <c r="AX518" s="11" t="s">
        <v>79</v>
      </c>
      <c r="AY518" s="11" t="s">
        <v>28</v>
      </c>
      <c r="AZ518" s="11" t="s">
        <v>66</v>
      </c>
      <c r="BA518" s="182" t="s">
        <v>137</v>
      </c>
    </row>
    <row r="519" spans="1:67" s="266" customFormat="1" ht="16.5" customHeight="1" x14ac:dyDescent="0.2">
      <c r="A519" s="200"/>
      <c r="B519" s="28"/>
      <c r="C519" s="214" t="s">
        <v>761</v>
      </c>
      <c r="D519" s="183" t="s">
        <v>217</v>
      </c>
      <c r="E519" s="320" t="s">
        <v>762</v>
      </c>
      <c r="F519" s="321" t="s">
        <v>763</v>
      </c>
      <c r="G519" s="183" t="s">
        <v>285</v>
      </c>
      <c r="H519" s="184">
        <v>1</v>
      </c>
      <c r="I519" s="185">
        <v>5200</v>
      </c>
      <c r="J519" s="186">
        <f>ROUND(I519*H519,2)</f>
        <v>5200</v>
      </c>
      <c r="K519" s="321" t="s">
        <v>1</v>
      </c>
      <c r="L519" s="187"/>
      <c r="M519" s="188" t="s">
        <v>1</v>
      </c>
      <c r="N519" s="189" t="s">
        <v>38</v>
      </c>
      <c r="O519" s="53"/>
      <c r="P519" s="160">
        <f>O519*H519</f>
        <v>0</v>
      </c>
      <c r="Q519" s="160">
        <v>1.0999999999999999E-2</v>
      </c>
      <c r="R519" s="160">
        <f>Q519*H519</f>
        <v>1.0999999999999999E-2</v>
      </c>
      <c r="S519" s="283"/>
      <c r="T519" s="160">
        <v>0</v>
      </c>
      <c r="U519" s="287"/>
      <c r="V519" s="161">
        <f>T519*H519</f>
        <v>0</v>
      </c>
      <c r="AT519" s="268" t="s">
        <v>176</v>
      </c>
      <c r="AV519" s="268" t="s">
        <v>217</v>
      </c>
      <c r="AW519" s="268" t="s">
        <v>79</v>
      </c>
      <c r="BA519" s="268" t="s">
        <v>137</v>
      </c>
      <c r="BG519" s="162">
        <f>IF(N519="základní",J519,0)</f>
        <v>0</v>
      </c>
      <c r="BH519" s="162">
        <f>IF(N519="snížená",J519,0)</f>
        <v>5200</v>
      </c>
      <c r="BI519" s="162">
        <f>IF(N519="zákl. přenesená",J519,0)</f>
        <v>0</v>
      </c>
      <c r="BJ519" s="162">
        <f>IF(N519="sníž. přenesená",J519,0)</f>
        <v>0</v>
      </c>
      <c r="BK519" s="162">
        <f>IF(N519="nulová",J519,0)</f>
        <v>0</v>
      </c>
      <c r="BL519" s="268" t="s">
        <v>79</v>
      </c>
      <c r="BM519" s="162">
        <f>ROUND(I519*H519,2)</f>
        <v>5200</v>
      </c>
      <c r="BN519" s="268" t="s">
        <v>144</v>
      </c>
      <c r="BO519" s="268" t="s">
        <v>764</v>
      </c>
    </row>
    <row r="520" spans="1:67" s="11" customFormat="1" x14ac:dyDescent="0.2">
      <c r="A520" s="241"/>
      <c r="B520" s="173"/>
      <c r="C520" s="198"/>
      <c r="D520" s="165" t="s">
        <v>146</v>
      </c>
      <c r="E520" s="175" t="s">
        <v>1</v>
      </c>
      <c r="F520" s="175" t="s">
        <v>73</v>
      </c>
      <c r="G520" s="174"/>
      <c r="H520" s="176">
        <v>1</v>
      </c>
      <c r="I520" s="177"/>
      <c r="J520" s="174"/>
      <c r="K520" s="174"/>
      <c r="L520" s="178"/>
      <c r="M520" s="179"/>
      <c r="N520" s="180"/>
      <c r="O520" s="180"/>
      <c r="P520" s="180"/>
      <c r="Q520" s="180"/>
      <c r="R520" s="180"/>
      <c r="S520" s="283"/>
      <c r="T520" s="180"/>
      <c r="U520" s="287"/>
      <c r="V520" s="181"/>
      <c r="AV520" s="182" t="s">
        <v>146</v>
      </c>
      <c r="AW520" s="182" t="s">
        <v>79</v>
      </c>
      <c r="AX520" s="11" t="s">
        <v>79</v>
      </c>
      <c r="AY520" s="11" t="s">
        <v>28</v>
      </c>
      <c r="AZ520" s="11" t="s">
        <v>66</v>
      </c>
      <c r="BA520" s="182" t="s">
        <v>137</v>
      </c>
    </row>
    <row r="521" spans="1:67" s="266" customFormat="1" ht="16.5" customHeight="1" x14ac:dyDescent="0.2">
      <c r="A521" s="200"/>
      <c r="B521" s="28"/>
      <c r="C521" s="196" t="s">
        <v>765</v>
      </c>
      <c r="D521" s="154" t="s">
        <v>139</v>
      </c>
      <c r="E521" s="318" t="s">
        <v>766</v>
      </c>
      <c r="F521" s="319" t="s">
        <v>767</v>
      </c>
      <c r="G521" s="154" t="s">
        <v>722</v>
      </c>
      <c r="H521" s="155">
        <v>72</v>
      </c>
      <c r="I521" s="156">
        <v>320</v>
      </c>
      <c r="J521" s="157">
        <f>ROUND(I521*H521,2)</f>
        <v>23040</v>
      </c>
      <c r="K521" s="319" t="s">
        <v>143</v>
      </c>
      <c r="L521" s="32"/>
      <c r="M521" s="158" t="s">
        <v>1</v>
      </c>
      <c r="N521" s="159" t="s">
        <v>38</v>
      </c>
      <c r="O521" s="53"/>
      <c r="P521" s="160">
        <f>O521*H521</f>
        <v>0</v>
      </c>
      <c r="Q521" s="160">
        <v>0</v>
      </c>
      <c r="R521" s="160">
        <f>Q521*H521</f>
        <v>0</v>
      </c>
      <c r="S521" s="283"/>
      <c r="T521" s="160">
        <v>0</v>
      </c>
      <c r="U521" s="287"/>
      <c r="V521" s="161">
        <f>T521*H521</f>
        <v>0</v>
      </c>
      <c r="AT521" s="268" t="s">
        <v>144</v>
      </c>
      <c r="AV521" s="268" t="s">
        <v>139</v>
      </c>
      <c r="AW521" s="268" t="s">
        <v>79</v>
      </c>
      <c r="BA521" s="268" t="s">
        <v>137</v>
      </c>
      <c r="BG521" s="162">
        <f>IF(N521="základní",J521,0)</f>
        <v>0</v>
      </c>
      <c r="BH521" s="162">
        <f>IF(N521="snížená",J521,0)</f>
        <v>23040</v>
      </c>
      <c r="BI521" s="162">
        <f>IF(N521="zákl. přenesená",J521,0)</f>
        <v>0</v>
      </c>
      <c r="BJ521" s="162">
        <f>IF(N521="sníž. přenesená",J521,0)</f>
        <v>0</v>
      </c>
      <c r="BK521" s="162">
        <f>IF(N521="nulová",J521,0)</f>
        <v>0</v>
      </c>
      <c r="BL521" s="268" t="s">
        <v>79</v>
      </c>
      <c r="BM521" s="162">
        <f>ROUND(I521*H521,2)</f>
        <v>23040</v>
      </c>
      <c r="BN521" s="268" t="s">
        <v>144</v>
      </c>
      <c r="BO521" s="268" t="s">
        <v>768</v>
      </c>
    </row>
    <row r="522" spans="1:67" s="11" customFormat="1" x14ac:dyDescent="0.2">
      <c r="A522" s="241"/>
      <c r="B522" s="173"/>
      <c r="C522" s="198"/>
      <c r="D522" s="165" t="s">
        <v>146</v>
      </c>
      <c r="E522" s="175" t="s">
        <v>1</v>
      </c>
      <c r="F522" s="175" t="s">
        <v>520</v>
      </c>
      <c r="G522" s="174"/>
      <c r="H522" s="176">
        <v>72</v>
      </c>
      <c r="I522" s="177"/>
      <c r="J522" s="174"/>
      <c r="K522" s="174"/>
      <c r="L522" s="178"/>
      <c r="M522" s="179"/>
      <c r="N522" s="180"/>
      <c r="O522" s="180"/>
      <c r="P522" s="180"/>
      <c r="Q522" s="180"/>
      <c r="R522" s="180"/>
      <c r="S522" s="283"/>
      <c r="T522" s="180"/>
      <c r="U522" s="287"/>
      <c r="V522" s="181"/>
      <c r="AV522" s="182" t="s">
        <v>146</v>
      </c>
      <c r="AW522" s="182" t="s">
        <v>79</v>
      </c>
      <c r="AX522" s="11" t="s">
        <v>79</v>
      </c>
      <c r="AY522" s="11" t="s">
        <v>28</v>
      </c>
      <c r="AZ522" s="11" t="s">
        <v>66</v>
      </c>
      <c r="BA522" s="182" t="s">
        <v>137</v>
      </c>
    </row>
    <row r="523" spans="1:67" s="266" customFormat="1" ht="16.5" customHeight="1" x14ac:dyDescent="0.2">
      <c r="A523" s="200"/>
      <c r="B523" s="28"/>
      <c r="C523" s="214" t="s">
        <v>769</v>
      </c>
      <c r="D523" s="183" t="s">
        <v>217</v>
      </c>
      <c r="E523" s="320" t="s">
        <v>770</v>
      </c>
      <c r="F523" s="321" t="s">
        <v>771</v>
      </c>
      <c r="G523" s="183" t="s">
        <v>772</v>
      </c>
      <c r="H523" s="184">
        <v>12.5</v>
      </c>
      <c r="I523" s="185">
        <v>968</v>
      </c>
      <c r="J523" s="186">
        <f>ROUND(I523*H523,2)</f>
        <v>12100</v>
      </c>
      <c r="K523" s="321" t="s">
        <v>143</v>
      </c>
      <c r="L523" s="187"/>
      <c r="M523" s="188" t="s">
        <v>1</v>
      </c>
      <c r="N523" s="189" t="s">
        <v>38</v>
      </c>
      <c r="O523" s="53"/>
      <c r="P523" s="160">
        <f>O523*H523</f>
        <v>0</v>
      </c>
      <c r="Q523" s="160">
        <v>9.7000000000000005E-4</v>
      </c>
      <c r="R523" s="160">
        <f>Q523*H523</f>
        <v>1.2125E-2</v>
      </c>
      <c r="S523" s="283"/>
      <c r="T523" s="160">
        <v>0</v>
      </c>
      <c r="U523" s="287"/>
      <c r="V523" s="161">
        <f>T523*H523</f>
        <v>0</v>
      </c>
      <c r="AT523" s="268" t="s">
        <v>176</v>
      </c>
      <c r="AV523" s="268" t="s">
        <v>217</v>
      </c>
      <c r="AW523" s="268" t="s">
        <v>79</v>
      </c>
      <c r="BA523" s="268" t="s">
        <v>137</v>
      </c>
      <c r="BG523" s="162">
        <f>IF(N523="základní",J523,0)</f>
        <v>0</v>
      </c>
      <c r="BH523" s="162">
        <f>IF(N523="snížená",J523,0)</f>
        <v>12100</v>
      </c>
      <c r="BI523" s="162">
        <f>IF(N523="zákl. přenesená",J523,0)</f>
        <v>0</v>
      </c>
      <c r="BJ523" s="162">
        <f>IF(N523="sníž. přenesená",J523,0)</f>
        <v>0</v>
      </c>
      <c r="BK523" s="162">
        <f>IF(N523="nulová",J523,0)</f>
        <v>0</v>
      </c>
      <c r="BL523" s="268" t="s">
        <v>79</v>
      </c>
      <c r="BM523" s="162">
        <f>ROUND(I523*H523,2)</f>
        <v>12100</v>
      </c>
      <c r="BN523" s="268" t="s">
        <v>144</v>
      </c>
      <c r="BO523" s="268" t="s">
        <v>773</v>
      </c>
    </row>
    <row r="524" spans="1:67" s="11" customFormat="1" x14ac:dyDescent="0.2">
      <c r="A524" s="241"/>
      <c r="B524" s="173"/>
      <c r="C524" s="198"/>
      <c r="D524" s="165" t="s">
        <v>146</v>
      </c>
      <c r="E524" s="175" t="s">
        <v>1</v>
      </c>
      <c r="F524" s="175" t="s">
        <v>774</v>
      </c>
      <c r="G524" s="174"/>
      <c r="H524" s="176">
        <v>12.5</v>
      </c>
      <c r="I524" s="177"/>
      <c r="J524" s="174"/>
      <c r="K524" s="174"/>
      <c r="L524" s="178"/>
      <c r="M524" s="179"/>
      <c r="N524" s="180"/>
      <c r="O524" s="180"/>
      <c r="P524" s="180"/>
      <c r="Q524" s="180"/>
      <c r="R524" s="180"/>
      <c r="S524" s="283"/>
      <c r="T524" s="180"/>
      <c r="U524" s="287"/>
      <c r="V524" s="181"/>
      <c r="AV524" s="182" t="s">
        <v>146</v>
      </c>
      <c r="AW524" s="182" t="s">
        <v>79</v>
      </c>
      <c r="AX524" s="11" t="s">
        <v>79</v>
      </c>
      <c r="AY524" s="11" t="s">
        <v>28</v>
      </c>
      <c r="AZ524" s="11" t="s">
        <v>66</v>
      </c>
      <c r="BA524" s="182" t="s">
        <v>137</v>
      </c>
    </row>
    <row r="525" spans="1:67" s="266" customFormat="1" ht="16.5" customHeight="1" x14ac:dyDescent="0.2">
      <c r="A525" s="200"/>
      <c r="B525" s="28"/>
      <c r="C525" s="214" t="s">
        <v>775</v>
      </c>
      <c r="D525" s="183" t="s">
        <v>217</v>
      </c>
      <c r="E525" s="320" t="s">
        <v>776</v>
      </c>
      <c r="F525" s="321" t="s">
        <v>777</v>
      </c>
      <c r="G525" s="183" t="s">
        <v>285</v>
      </c>
      <c r="H525" s="184">
        <v>34</v>
      </c>
      <c r="I525" s="185">
        <v>999</v>
      </c>
      <c r="J525" s="186">
        <f>ROUND(I525*H525,2)</f>
        <v>33966</v>
      </c>
      <c r="K525" s="321" t="s">
        <v>143</v>
      </c>
      <c r="L525" s="187"/>
      <c r="M525" s="188" t="s">
        <v>1</v>
      </c>
      <c r="N525" s="189" t="s">
        <v>38</v>
      </c>
      <c r="O525" s="53"/>
      <c r="P525" s="160">
        <f>O525*H525</f>
        <v>0</v>
      </c>
      <c r="Q525" s="160">
        <v>5.9999999999999995E-4</v>
      </c>
      <c r="R525" s="160">
        <f>Q525*H525</f>
        <v>2.0399999999999998E-2</v>
      </c>
      <c r="S525" s="283"/>
      <c r="T525" s="160">
        <v>0</v>
      </c>
      <c r="U525" s="287"/>
      <c r="V525" s="161">
        <f>T525*H525</f>
        <v>0</v>
      </c>
      <c r="AT525" s="268" t="s">
        <v>176</v>
      </c>
      <c r="AV525" s="268" t="s">
        <v>217</v>
      </c>
      <c r="AW525" s="268" t="s">
        <v>79</v>
      </c>
      <c r="BA525" s="268" t="s">
        <v>137</v>
      </c>
      <c r="BG525" s="162">
        <f>IF(N525="základní",J525,0)</f>
        <v>0</v>
      </c>
      <c r="BH525" s="162">
        <f>IF(N525="snížená",J525,0)</f>
        <v>33966</v>
      </c>
      <c r="BI525" s="162">
        <f>IF(N525="zákl. přenesená",J525,0)</f>
        <v>0</v>
      </c>
      <c r="BJ525" s="162">
        <f>IF(N525="sníž. přenesená",J525,0)</f>
        <v>0</v>
      </c>
      <c r="BK525" s="162">
        <f>IF(N525="nulová",J525,0)</f>
        <v>0</v>
      </c>
      <c r="BL525" s="268" t="s">
        <v>79</v>
      </c>
      <c r="BM525" s="162">
        <f>ROUND(I525*H525,2)</f>
        <v>33966</v>
      </c>
      <c r="BN525" s="268" t="s">
        <v>144</v>
      </c>
      <c r="BO525" s="268" t="s">
        <v>778</v>
      </c>
    </row>
    <row r="526" spans="1:67" s="11" customFormat="1" x14ac:dyDescent="0.2">
      <c r="A526" s="241"/>
      <c r="B526" s="173"/>
      <c r="C526" s="198"/>
      <c r="D526" s="165" t="s">
        <v>146</v>
      </c>
      <c r="E526" s="175" t="s">
        <v>1</v>
      </c>
      <c r="F526" s="175" t="s">
        <v>302</v>
      </c>
      <c r="G526" s="174"/>
      <c r="H526" s="176">
        <v>34</v>
      </c>
      <c r="I526" s="177"/>
      <c r="J526" s="174"/>
      <c r="K526" s="174"/>
      <c r="L526" s="178"/>
      <c r="M526" s="179"/>
      <c r="N526" s="180"/>
      <c r="O526" s="180"/>
      <c r="P526" s="180"/>
      <c r="Q526" s="180"/>
      <c r="R526" s="180"/>
      <c r="S526" s="283"/>
      <c r="T526" s="180"/>
      <c r="U526" s="287"/>
      <c r="V526" s="181"/>
      <c r="AV526" s="182" t="s">
        <v>146</v>
      </c>
      <c r="AW526" s="182" t="s">
        <v>79</v>
      </c>
      <c r="AX526" s="11" t="s">
        <v>79</v>
      </c>
      <c r="AY526" s="11" t="s">
        <v>28</v>
      </c>
      <c r="AZ526" s="11" t="s">
        <v>66</v>
      </c>
      <c r="BA526" s="182" t="s">
        <v>137</v>
      </c>
    </row>
    <row r="527" spans="1:67" s="266" customFormat="1" ht="16.5" customHeight="1" x14ac:dyDescent="0.2">
      <c r="A527" s="200"/>
      <c r="B527" s="28"/>
      <c r="C527" s="196" t="s">
        <v>779</v>
      </c>
      <c r="D527" s="154" t="s">
        <v>139</v>
      </c>
      <c r="E527" s="318" t="s">
        <v>780</v>
      </c>
      <c r="F527" s="319" t="s">
        <v>781</v>
      </c>
      <c r="G527" s="154" t="s">
        <v>722</v>
      </c>
      <c r="H527" s="155">
        <v>240</v>
      </c>
      <c r="I527" s="156">
        <v>250</v>
      </c>
      <c r="J527" s="157">
        <f>ROUND(I527*H527,2)</f>
        <v>60000</v>
      </c>
      <c r="K527" s="319" t="s">
        <v>143</v>
      </c>
      <c r="L527" s="32"/>
      <c r="M527" s="158" t="s">
        <v>1</v>
      </c>
      <c r="N527" s="159" t="s">
        <v>38</v>
      </c>
      <c r="O527" s="53"/>
      <c r="P527" s="160">
        <f>O527*H527</f>
        <v>0</v>
      </c>
      <c r="Q527" s="160">
        <v>0.05</v>
      </c>
      <c r="R527" s="160">
        <f>Q527*H527</f>
        <v>12</v>
      </c>
      <c r="S527" s="283"/>
      <c r="T527" s="160">
        <v>0</v>
      </c>
      <c r="U527" s="287"/>
      <c r="V527" s="161">
        <f>T527*H527</f>
        <v>0</v>
      </c>
      <c r="AT527" s="268" t="s">
        <v>144</v>
      </c>
      <c r="AV527" s="268" t="s">
        <v>139</v>
      </c>
      <c r="AW527" s="268" t="s">
        <v>79</v>
      </c>
      <c r="BA527" s="268" t="s">
        <v>137</v>
      </c>
      <c r="BG527" s="162">
        <f>IF(N527="základní",J527,0)</f>
        <v>0</v>
      </c>
      <c r="BH527" s="162">
        <f>IF(N527="snížená",J527,0)</f>
        <v>60000</v>
      </c>
      <c r="BI527" s="162">
        <f>IF(N527="zákl. přenesená",J527,0)</f>
        <v>0</v>
      </c>
      <c r="BJ527" s="162">
        <f>IF(N527="sníž. přenesená",J527,0)</f>
        <v>0</v>
      </c>
      <c r="BK527" s="162">
        <f>IF(N527="nulová",J527,0)</f>
        <v>0</v>
      </c>
      <c r="BL527" s="268" t="s">
        <v>79</v>
      </c>
      <c r="BM527" s="162">
        <f>ROUND(I527*H527,2)</f>
        <v>60000</v>
      </c>
      <c r="BN527" s="268" t="s">
        <v>144</v>
      </c>
      <c r="BO527" s="268" t="s">
        <v>782</v>
      </c>
    </row>
    <row r="528" spans="1:67" s="11" customFormat="1" x14ac:dyDescent="0.2">
      <c r="A528" s="241"/>
      <c r="B528" s="173"/>
      <c r="C528" s="198"/>
      <c r="D528" s="165" t="s">
        <v>146</v>
      </c>
      <c r="E528" s="175" t="s">
        <v>1</v>
      </c>
      <c r="F528" s="175" t="s">
        <v>783</v>
      </c>
      <c r="G528" s="174"/>
      <c r="H528" s="176">
        <v>240</v>
      </c>
      <c r="I528" s="177"/>
      <c r="J528" s="174"/>
      <c r="K528" s="174"/>
      <c r="L528" s="178"/>
      <c r="M528" s="179"/>
      <c r="N528" s="180"/>
      <c r="O528" s="180"/>
      <c r="P528" s="180"/>
      <c r="Q528" s="180"/>
      <c r="R528" s="180"/>
      <c r="S528" s="283"/>
      <c r="T528" s="180"/>
      <c r="U528" s="287"/>
      <c r="V528" s="181"/>
      <c r="AV528" s="182" t="s">
        <v>146</v>
      </c>
      <c r="AW528" s="182" t="s">
        <v>79</v>
      </c>
      <c r="AX528" s="11" t="s">
        <v>79</v>
      </c>
      <c r="AY528" s="11" t="s">
        <v>28</v>
      </c>
      <c r="AZ528" s="11" t="s">
        <v>66</v>
      </c>
      <c r="BA528" s="182" t="s">
        <v>137</v>
      </c>
    </row>
    <row r="529" spans="1:67" s="266" customFormat="1" ht="16.5" customHeight="1" x14ac:dyDescent="0.2">
      <c r="A529" s="200"/>
      <c r="B529" s="28"/>
      <c r="C529" s="196" t="s">
        <v>784</v>
      </c>
      <c r="D529" s="154" t="s">
        <v>139</v>
      </c>
      <c r="E529" s="318" t="s">
        <v>785</v>
      </c>
      <c r="F529" s="319" t="s">
        <v>786</v>
      </c>
      <c r="G529" s="154" t="s">
        <v>142</v>
      </c>
      <c r="H529" s="155">
        <v>9.0820000000000007</v>
      </c>
      <c r="I529" s="156">
        <v>665</v>
      </c>
      <c r="J529" s="157">
        <f>ROUND(I529*H529,2)</f>
        <v>6039.53</v>
      </c>
      <c r="K529" s="319" t="s">
        <v>143</v>
      </c>
      <c r="L529" s="32"/>
      <c r="M529" s="158" t="s">
        <v>1</v>
      </c>
      <c r="N529" s="159" t="s">
        <v>38</v>
      </c>
      <c r="O529" s="53"/>
      <c r="P529" s="160">
        <f>O529*H529</f>
        <v>0</v>
      </c>
      <c r="Q529" s="160">
        <v>0</v>
      </c>
      <c r="R529" s="160">
        <f>Q529*H529</f>
        <v>0</v>
      </c>
      <c r="S529" s="283"/>
      <c r="T529" s="160">
        <v>2.27</v>
      </c>
      <c r="U529" s="287"/>
      <c r="V529" s="161">
        <f>T529*H529</f>
        <v>20.616140000000001</v>
      </c>
      <c r="AT529" s="268" t="s">
        <v>144</v>
      </c>
      <c r="AV529" s="268" t="s">
        <v>139</v>
      </c>
      <c r="AW529" s="268" t="s">
        <v>79</v>
      </c>
      <c r="BA529" s="268" t="s">
        <v>137</v>
      </c>
      <c r="BG529" s="162">
        <f>IF(N529="základní",J529,0)</f>
        <v>0</v>
      </c>
      <c r="BH529" s="162">
        <f>IF(N529="snížená",J529,0)</f>
        <v>6039.53</v>
      </c>
      <c r="BI529" s="162">
        <f>IF(N529="zákl. přenesená",J529,0)</f>
        <v>0</v>
      </c>
      <c r="BJ529" s="162">
        <f>IF(N529="sníž. přenesená",J529,0)</f>
        <v>0</v>
      </c>
      <c r="BK529" s="162">
        <f>IF(N529="nulová",J529,0)</f>
        <v>0</v>
      </c>
      <c r="BL529" s="268" t="s">
        <v>79</v>
      </c>
      <c r="BM529" s="162">
        <f>ROUND(I529*H529,2)</f>
        <v>6039.53</v>
      </c>
      <c r="BN529" s="268" t="s">
        <v>144</v>
      </c>
      <c r="BO529" s="268" t="s">
        <v>787</v>
      </c>
    </row>
    <row r="530" spans="1:67" s="10" customFormat="1" x14ac:dyDescent="0.2">
      <c r="A530" s="240"/>
      <c r="B530" s="163"/>
      <c r="C530" s="197"/>
      <c r="D530" s="165" t="s">
        <v>146</v>
      </c>
      <c r="E530" s="166" t="s">
        <v>1</v>
      </c>
      <c r="F530" s="166" t="s">
        <v>227</v>
      </c>
      <c r="G530" s="164"/>
      <c r="H530" s="166" t="s">
        <v>1</v>
      </c>
      <c r="I530" s="167"/>
      <c r="J530" s="164"/>
      <c r="K530" s="164"/>
      <c r="L530" s="168"/>
      <c r="M530" s="169"/>
      <c r="N530" s="170"/>
      <c r="O530" s="170"/>
      <c r="P530" s="170"/>
      <c r="Q530" s="170"/>
      <c r="R530" s="170"/>
      <c r="S530" s="283"/>
      <c r="T530" s="170"/>
      <c r="U530" s="287"/>
      <c r="V530" s="171"/>
      <c r="AV530" s="172" t="s">
        <v>146</v>
      </c>
      <c r="AW530" s="172" t="s">
        <v>79</v>
      </c>
      <c r="AX530" s="10" t="s">
        <v>73</v>
      </c>
      <c r="AY530" s="10" t="s">
        <v>28</v>
      </c>
      <c r="AZ530" s="10" t="s">
        <v>66</v>
      </c>
      <c r="BA530" s="172" t="s">
        <v>137</v>
      </c>
    </row>
    <row r="531" spans="1:67" s="11" customFormat="1" ht="16.5" customHeight="1" x14ac:dyDescent="0.2">
      <c r="A531" s="241"/>
      <c r="B531" s="173"/>
      <c r="C531" s="198"/>
      <c r="D531" s="165" t="s">
        <v>146</v>
      </c>
      <c r="E531" s="175" t="s">
        <v>1</v>
      </c>
      <c r="F531" s="175" t="s">
        <v>788</v>
      </c>
      <c r="G531" s="174"/>
      <c r="H531" s="176">
        <v>9.0820000000000007</v>
      </c>
      <c r="I531" s="177"/>
      <c r="J531" s="174"/>
      <c r="K531" s="174"/>
      <c r="L531" s="178"/>
      <c r="M531" s="179"/>
      <c r="N531" s="180"/>
      <c r="O531" s="180"/>
      <c r="P531" s="180"/>
      <c r="Q531" s="180"/>
      <c r="R531" s="180"/>
      <c r="S531" s="283"/>
      <c r="T531" s="180"/>
      <c r="U531" s="287"/>
      <c r="V531" s="181"/>
      <c r="AV531" s="182" t="s">
        <v>146</v>
      </c>
      <c r="AW531" s="182" t="s">
        <v>79</v>
      </c>
      <c r="AX531" s="11" t="s">
        <v>79</v>
      </c>
      <c r="AY531" s="11" t="s">
        <v>28</v>
      </c>
      <c r="AZ531" s="11" t="s">
        <v>66</v>
      </c>
      <c r="BA531" s="182" t="s">
        <v>137</v>
      </c>
    </row>
    <row r="532" spans="1:67" s="266" customFormat="1" ht="16.5" customHeight="1" x14ac:dyDescent="0.2">
      <c r="A532" s="200"/>
      <c r="B532" s="28"/>
      <c r="C532" s="232" t="s">
        <v>2488</v>
      </c>
      <c r="D532" s="233" t="s">
        <v>139</v>
      </c>
      <c r="E532" s="332" t="s">
        <v>785</v>
      </c>
      <c r="F532" s="334" t="s">
        <v>786</v>
      </c>
      <c r="G532" s="233" t="s">
        <v>142</v>
      </c>
      <c r="H532" s="234">
        <v>56.664999999999999</v>
      </c>
      <c r="I532" s="235">
        <v>665</v>
      </c>
      <c r="J532" s="236">
        <f>ROUND(I532*H532,2)</f>
        <v>37682.230000000003</v>
      </c>
      <c r="K532" s="334" t="s">
        <v>143</v>
      </c>
      <c r="L532" s="32"/>
      <c r="M532" s="158" t="s">
        <v>1</v>
      </c>
      <c r="N532" s="159" t="s">
        <v>38</v>
      </c>
      <c r="O532" s="53"/>
      <c r="P532" s="160">
        <f>O532*H532</f>
        <v>0</v>
      </c>
      <c r="Q532" s="160">
        <v>0</v>
      </c>
      <c r="R532" s="160">
        <f>Q532*H532</f>
        <v>0</v>
      </c>
      <c r="S532" s="283"/>
      <c r="T532" s="160">
        <v>2.27</v>
      </c>
      <c r="U532" s="269">
        <f>T532*H532</f>
        <v>128.62954999999999</v>
      </c>
      <c r="V532" s="161"/>
      <c r="AT532" s="268" t="s">
        <v>144</v>
      </c>
      <c r="AV532" s="268" t="s">
        <v>139</v>
      </c>
      <c r="AW532" s="268" t="s">
        <v>79</v>
      </c>
      <c r="BA532" s="268" t="s">
        <v>137</v>
      </c>
      <c r="BG532" s="162">
        <f>IF(N532="základní",J532,0)</f>
        <v>0</v>
      </c>
      <c r="BH532" s="162">
        <f>IF(N532="snížená",J532,0)</f>
        <v>37682.230000000003</v>
      </c>
      <c r="BI532" s="162">
        <f>IF(N532="zákl. přenesená",J532,0)</f>
        <v>0</v>
      </c>
      <c r="BJ532" s="162">
        <f>IF(N532="sníž. přenesená",J532,0)</f>
        <v>0</v>
      </c>
      <c r="BK532" s="162">
        <f>IF(N532="nulová",J532,0)</f>
        <v>0</v>
      </c>
      <c r="BL532" s="268" t="s">
        <v>79</v>
      </c>
      <c r="BM532" s="162">
        <f>ROUND(I532*H532,2)</f>
        <v>37682.230000000003</v>
      </c>
      <c r="BN532" s="268" t="s">
        <v>144</v>
      </c>
      <c r="BO532" s="268" t="s">
        <v>787</v>
      </c>
    </row>
    <row r="533" spans="1:67" s="10" customFormat="1" x14ac:dyDescent="0.2">
      <c r="A533" s="240"/>
      <c r="B533" s="163"/>
      <c r="C533" s="197"/>
      <c r="D533" s="165" t="s">
        <v>146</v>
      </c>
      <c r="E533" s="166" t="s">
        <v>1</v>
      </c>
      <c r="F533" s="166" t="s">
        <v>227</v>
      </c>
      <c r="G533" s="164"/>
      <c r="H533" s="166" t="s">
        <v>1</v>
      </c>
      <c r="I533" s="167"/>
      <c r="J533" s="164"/>
      <c r="K533" s="164"/>
      <c r="L533" s="168"/>
      <c r="M533" s="169"/>
      <c r="N533" s="170"/>
      <c r="O533" s="170"/>
      <c r="P533" s="170"/>
      <c r="Q533" s="170"/>
      <c r="R533" s="170"/>
      <c r="S533" s="283"/>
      <c r="T533" s="170"/>
      <c r="U533" s="287"/>
      <c r="V533" s="171"/>
      <c r="AV533" s="172" t="s">
        <v>146</v>
      </c>
      <c r="AW533" s="172" t="s">
        <v>79</v>
      </c>
      <c r="AX533" s="10" t="s">
        <v>73</v>
      </c>
      <c r="AY533" s="10" t="s">
        <v>28</v>
      </c>
      <c r="AZ533" s="10" t="s">
        <v>66</v>
      </c>
      <c r="BA533" s="172" t="s">
        <v>137</v>
      </c>
    </row>
    <row r="534" spans="1:67" s="11" customFormat="1" ht="16.5" customHeight="1" x14ac:dyDescent="0.2">
      <c r="A534" s="241"/>
      <c r="B534" s="173"/>
      <c r="C534" s="198"/>
      <c r="D534" s="165" t="s">
        <v>146</v>
      </c>
      <c r="E534" s="175"/>
      <c r="F534" s="175" t="s">
        <v>2411</v>
      </c>
      <c r="G534" s="174"/>
      <c r="H534" s="176">
        <v>9.1359999999999992</v>
      </c>
      <c r="I534" s="177"/>
      <c r="J534" s="174"/>
      <c r="K534" s="174"/>
      <c r="L534" s="178"/>
      <c r="M534" s="179"/>
      <c r="N534" s="180"/>
      <c r="O534" s="180"/>
      <c r="P534" s="180"/>
      <c r="Q534" s="180"/>
      <c r="R534" s="180"/>
      <c r="S534" s="283"/>
      <c r="T534" s="180"/>
      <c r="U534" s="287"/>
      <c r="V534" s="181"/>
      <c r="AV534" s="182"/>
      <c r="AW534" s="182"/>
      <c r="BA534" s="182"/>
    </row>
    <row r="535" spans="1:67" s="11" customFormat="1" ht="16.5" customHeight="1" x14ac:dyDescent="0.2">
      <c r="A535" s="241"/>
      <c r="B535" s="173"/>
      <c r="C535" s="198"/>
      <c r="D535" s="165"/>
      <c r="E535" s="175"/>
      <c r="F535" s="175" t="s">
        <v>2412</v>
      </c>
      <c r="G535" s="174"/>
      <c r="H535" s="176"/>
      <c r="I535" s="177"/>
      <c r="J535" s="174"/>
      <c r="K535" s="174"/>
      <c r="L535" s="178"/>
      <c r="M535" s="179"/>
      <c r="N535" s="180"/>
      <c r="O535" s="180"/>
      <c r="P535" s="180"/>
      <c r="Q535" s="180"/>
      <c r="R535" s="180"/>
      <c r="S535" s="283"/>
      <c r="T535" s="180"/>
      <c r="U535" s="287"/>
      <c r="V535" s="181"/>
      <c r="AV535" s="182"/>
      <c r="AW535" s="182"/>
      <c r="BA535" s="182"/>
    </row>
    <row r="536" spans="1:67" s="11" customFormat="1" ht="16.5" customHeight="1" x14ac:dyDescent="0.2">
      <c r="A536" s="241"/>
      <c r="B536" s="173"/>
      <c r="C536" s="198"/>
      <c r="D536" s="165"/>
      <c r="E536" s="175"/>
      <c r="F536" s="175" t="s">
        <v>2413</v>
      </c>
      <c r="G536" s="174"/>
      <c r="H536" s="176"/>
      <c r="I536" s="177"/>
      <c r="J536" s="174"/>
      <c r="K536" s="174"/>
      <c r="L536" s="178"/>
      <c r="M536" s="179"/>
      <c r="N536" s="180"/>
      <c r="O536" s="180"/>
      <c r="P536" s="180"/>
      <c r="Q536" s="180"/>
      <c r="R536" s="180"/>
      <c r="S536" s="283"/>
      <c r="T536" s="180"/>
      <c r="U536" s="287"/>
      <c r="V536" s="181"/>
      <c r="AV536" s="182"/>
      <c r="AW536" s="182"/>
      <c r="BA536" s="182"/>
    </row>
    <row r="537" spans="1:67" s="11" customFormat="1" ht="16.5" customHeight="1" x14ac:dyDescent="0.2">
      <c r="A537" s="241"/>
      <c r="B537" s="173"/>
      <c r="C537" s="198"/>
      <c r="D537" s="165"/>
      <c r="E537" s="175"/>
      <c r="F537" s="175" t="s">
        <v>2414</v>
      </c>
      <c r="G537" s="174"/>
      <c r="H537" s="176">
        <v>47.529000000000003</v>
      </c>
      <c r="I537" s="177"/>
      <c r="J537" s="174"/>
      <c r="K537" s="174"/>
      <c r="L537" s="178"/>
      <c r="M537" s="179"/>
      <c r="N537" s="180"/>
      <c r="O537" s="180"/>
      <c r="P537" s="180"/>
      <c r="Q537" s="180"/>
      <c r="R537" s="180"/>
      <c r="S537" s="283"/>
      <c r="T537" s="180"/>
      <c r="U537" s="287"/>
      <c r="V537" s="181"/>
      <c r="AV537" s="182"/>
      <c r="AW537" s="182"/>
      <c r="BA537" s="182"/>
    </row>
    <row r="538" spans="1:67" s="266" customFormat="1" ht="16.5" customHeight="1" x14ac:dyDescent="0.2">
      <c r="A538" s="200"/>
      <c r="B538" s="28"/>
      <c r="C538" s="196" t="s">
        <v>789</v>
      </c>
      <c r="D538" s="154" t="s">
        <v>139</v>
      </c>
      <c r="E538" s="318" t="s">
        <v>790</v>
      </c>
      <c r="F538" s="319" t="s">
        <v>791</v>
      </c>
      <c r="G538" s="154" t="s">
        <v>242</v>
      </c>
      <c r="H538" s="155">
        <v>4.9130000000000003</v>
      </c>
      <c r="I538" s="156">
        <v>89</v>
      </c>
      <c r="J538" s="157">
        <f>ROUND(I538*H538,2)</f>
        <v>437.26</v>
      </c>
      <c r="K538" s="319" t="s">
        <v>143</v>
      </c>
      <c r="L538" s="32"/>
      <c r="M538" s="158" t="s">
        <v>1</v>
      </c>
      <c r="N538" s="159" t="s">
        <v>38</v>
      </c>
      <c r="O538" s="53"/>
      <c r="P538" s="160">
        <f>O538*H538</f>
        <v>0</v>
      </c>
      <c r="Q538" s="160">
        <v>0</v>
      </c>
      <c r="R538" s="160">
        <f>Q538*H538</f>
        <v>0</v>
      </c>
      <c r="S538" s="283"/>
      <c r="T538" s="160">
        <v>0.13100000000000001</v>
      </c>
      <c r="U538" s="287"/>
      <c r="V538" s="161">
        <f>T538*H538</f>
        <v>0.64360300000000004</v>
      </c>
      <c r="AT538" s="268" t="s">
        <v>144</v>
      </c>
      <c r="AV538" s="268" t="s">
        <v>139</v>
      </c>
      <c r="AW538" s="268" t="s">
        <v>79</v>
      </c>
      <c r="BA538" s="268" t="s">
        <v>137</v>
      </c>
      <c r="BG538" s="162">
        <f>IF(N538="základní",J538,0)</f>
        <v>0</v>
      </c>
      <c r="BH538" s="162">
        <f>IF(N538="snížená",J538,0)</f>
        <v>437.26</v>
      </c>
      <c r="BI538" s="162">
        <f>IF(N538="zákl. přenesená",J538,0)</f>
        <v>0</v>
      </c>
      <c r="BJ538" s="162">
        <f>IF(N538="sníž. přenesená",J538,0)</f>
        <v>0</v>
      </c>
      <c r="BK538" s="162">
        <f>IF(N538="nulová",J538,0)</f>
        <v>0</v>
      </c>
      <c r="BL538" s="268" t="s">
        <v>79</v>
      </c>
      <c r="BM538" s="162">
        <f>ROUND(I538*H538,2)</f>
        <v>437.26</v>
      </c>
      <c r="BN538" s="268" t="s">
        <v>144</v>
      </c>
      <c r="BO538" s="268" t="s">
        <v>792</v>
      </c>
    </row>
    <row r="539" spans="1:67" s="10" customFormat="1" x14ac:dyDescent="0.2">
      <c r="A539" s="240"/>
      <c r="B539" s="163"/>
      <c r="C539" s="197"/>
      <c r="D539" s="165" t="s">
        <v>146</v>
      </c>
      <c r="E539" s="166" t="s">
        <v>1</v>
      </c>
      <c r="F539" s="166" t="s">
        <v>227</v>
      </c>
      <c r="G539" s="164"/>
      <c r="H539" s="166" t="s">
        <v>1</v>
      </c>
      <c r="I539" s="167"/>
      <c r="J539" s="164"/>
      <c r="K539" s="164"/>
      <c r="L539" s="168"/>
      <c r="M539" s="169"/>
      <c r="N539" s="170"/>
      <c r="O539" s="170"/>
      <c r="P539" s="170"/>
      <c r="Q539" s="170"/>
      <c r="R539" s="170"/>
      <c r="S539" s="283"/>
      <c r="T539" s="170"/>
      <c r="U539" s="287"/>
      <c r="V539" s="171"/>
      <c r="AV539" s="172" t="s">
        <v>146</v>
      </c>
      <c r="AW539" s="172" t="s">
        <v>79</v>
      </c>
      <c r="AX539" s="10" t="s">
        <v>73</v>
      </c>
      <c r="AY539" s="10" t="s">
        <v>28</v>
      </c>
      <c r="AZ539" s="10" t="s">
        <v>66</v>
      </c>
      <c r="BA539" s="172" t="s">
        <v>137</v>
      </c>
    </row>
    <row r="540" spans="1:67" s="11" customFormat="1" x14ac:dyDescent="0.2">
      <c r="A540" s="241"/>
      <c r="B540" s="173"/>
      <c r="C540" s="198"/>
      <c r="D540" s="165" t="s">
        <v>146</v>
      </c>
      <c r="E540" s="175" t="s">
        <v>1</v>
      </c>
      <c r="F540" s="175" t="s">
        <v>2489</v>
      </c>
      <c r="G540" s="174"/>
      <c r="H540" s="176">
        <v>4.9130000000000003</v>
      </c>
      <c r="I540" s="177"/>
      <c r="J540" s="174"/>
      <c r="K540" s="174"/>
      <c r="L540" s="178"/>
      <c r="M540" s="179"/>
      <c r="N540" s="180"/>
      <c r="O540" s="180"/>
      <c r="P540" s="180"/>
      <c r="Q540" s="180"/>
      <c r="R540" s="180"/>
      <c r="S540" s="283"/>
      <c r="T540" s="180"/>
      <c r="U540" s="287"/>
      <c r="V540" s="181"/>
      <c r="AV540" s="182" t="s">
        <v>146</v>
      </c>
      <c r="AW540" s="182" t="s">
        <v>79</v>
      </c>
      <c r="AX540" s="11" t="s">
        <v>79</v>
      </c>
      <c r="AY540" s="11" t="s">
        <v>28</v>
      </c>
      <c r="AZ540" s="11" t="s">
        <v>66</v>
      </c>
      <c r="BA540" s="182" t="s">
        <v>137</v>
      </c>
    </row>
    <row r="541" spans="1:67" s="266" customFormat="1" ht="16.5" customHeight="1" x14ac:dyDescent="0.2">
      <c r="A541" s="200"/>
      <c r="B541" s="28"/>
      <c r="C541" s="232" t="s">
        <v>2491</v>
      </c>
      <c r="D541" s="233" t="s">
        <v>139</v>
      </c>
      <c r="E541" s="332" t="s">
        <v>790</v>
      </c>
      <c r="F541" s="334" t="s">
        <v>791</v>
      </c>
      <c r="G541" s="233" t="s">
        <v>242</v>
      </c>
      <c r="H541" s="234">
        <v>47.716999999999999</v>
      </c>
      <c r="I541" s="235">
        <v>89</v>
      </c>
      <c r="J541" s="236">
        <f>ROUND(I541*H541,2)</f>
        <v>4246.8100000000004</v>
      </c>
      <c r="K541" s="334" t="s">
        <v>143</v>
      </c>
      <c r="L541" s="32"/>
      <c r="M541" s="158" t="s">
        <v>1</v>
      </c>
      <c r="N541" s="159" t="s">
        <v>38</v>
      </c>
      <c r="O541" s="53"/>
      <c r="P541" s="160">
        <f>O541*H541</f>
        <v>0</v>
      </c>
      <c r="Q541" s="160">
        <v>0</v>
      </c>
      <c r="R541" s="160">
        <f>Q541*H541</f>
        <v>0</v>
      </c>
      <c r="S541" s="283"/>
      <c r="T541" s="160">
        <v>0.13100000000000001</v>
      </c>
      <c r="U541" s="269">
        <f>T541*H541</f>
        <v>6.2509269999999999</v>
      </c>
      <c r="V541" s="161"/>
      <c r="AT541" s="268" t="s">
        <v>144</v>
      </c>
      <c r="AV541" s="268" t="s">
        <v>139</v>
      </c>
      <c r="AW541" s="268" t="s">
        <v>79</v>
      </c>
      <c r="BA541" s="268" t="s">
        <v>137</v>
      </c>
      <c r="BG541" s="162">
        <f>IF(N541="základní",J541,0)</f>
        <v>0</v>
      </c>
      <c r="BH541" s="162">
        <f>IF(N541="snížená",J541,0)</f>
        <v>4246.8100000000004</v>
      </c>
      <c r="BI541" s="162">
        <f>IF(N541="zákl. přenesená",J541,0)</f>
        <v>0</v>
      </c>
      <c r="BJ541" s="162">
        <f>IF(N541="sníž. přenesená",J541,0)</f>
        <v>0</v>
      </c>
      <c r="BK541" s="162">
        <f>IF(N541="nulová",J541,0)</f>
        <v>0</v>
      </c>
      <c r="BL541" s="268" t="s">
        <v>79</v>
      </c>
      <c r="BM541" s="162">
        <f>ROUND(I541*H541,2)</f>
        <v>4246.8100000000004</v>
      </c>
      <c r="BN541" s="268" t="s">
        <v>144</v>
      </c>
      <c r="BO541" s="268" t="s">
        <v>792</v>
      </c>
    </row>
    <row r="542" spans="1:67" s="10" customFormat="1" x14ac:dyDescent="0.2">
      <c r="A542" s="240"/>
      <c r="B542" s="163"/>
      <c r="C542" s="197"/>
      <c r="D542" s="165" t="s">
        <v>146</v>
      </c>
      <c r="E542" s="166" t="s">
        <v>1</v>
      </c>
      <c r="F542" s="166" t="s">
        <v>227</v>
      </c>
      <c r="G542" s="164"/>
      <c r="H542" s="166" t="s">
        <v>1</v>
      </c>
      <c r="I542" s="167"/>
      <c r="J542" s="164"/>
      <c r="K542" s="164"/>
      <c r="L542" s="168"/>
      <c r="M542" s="169"/>
      <c r="N542" s="170"/>
      <c r="O542" s="170"/>
      <c r="P542" s="170"/>
      <c r="Q542" s="170"/>
      <c r="R542" s="170"/>
      <c r="S542" s="283"/>
      <c r="T542" s="170"/>
      <c r="U542" s="287"/>
      <c r="V542" s="171"/>
      <c r="AV542" s="172" t="s">
        <v>146</v>
      </c>
      <c r="AW542" s="172" t="s">
        <v>79</v>
      </c>
      <c r="AX542" s="10" t="s">
        <v>73</v>
      </c>
      <c r="AY542" s="10" t="s">
        <v>28</v>
      </c>
      <c r="AZ542" s="10" t="s">
        <v>66</v>
      </c>
      <c r="BA542" s="172" t="s">
        <v>137</v>
      </c>
    </row>
    <row r="543" spans="1:67" s="11" customFormat="1" x14ac:dyDescent="0.2">
      <c r="A543" s="241"/>
      <c r="B543" s="173"/>
      <c r="C543" s="198"/>
      <c r="D543" s="165" t="s">
        <v>146</v>
      </c>
      <c r="E543" s="175" t="s">
        <v>1</v>
      </c>
      <c r="F543" s="175" t="s">
        <v>2490</v>
      </c>
      <c r="G543" s="174"/>
      <c r="H543" s="176">
        <v>47.716999999999999</v>
      </c>
      <c r="I543" s="177"/>
      <c r="J543" s="174"/>
      <c r="K543" s="174"/>
      <c r="L543" s="178"/>
      <c r="M543" s="179"/>
      <c r="N543" s="180"/>
      <c r="O543" s="180"/>
      <c r="P543" s="180"/>
      <c r="Q543" s="180"/>
      <c r="R543" s="180"/>
      <c r="S543" s="283"/>
      <c r="T543" s="180"/>
      <c r="U543" s="287"/>
      <c r="V543" s="181"/>
      <c r="AV543" s="182" t="s">
        <v>146</v>
      </c>
      <c r="AW543" s="182" t="s">
        <v>79</v>
      </c>
      <c r="AX543" s="11" t="s">
        <v>79</v>
      </c>
      <c r="AY543" s="11" t="s">
        <v>28</v>
      </c>
      <c r="AZ543" s="11" t="s">
        <v>66</v>
      </c>
      <c r="BA543" s="182" t="s">
        <v>137</v>
      </c>
    </row>
    <row r="544" spans="1:67" s="266" customFormat="1" ht="16.5" customHeight="1" x14ac:dyDescent="0.2">
      <c r="A544" s="200"/>
      <c r="B544" s="28"/>
      <c r="C544" s="196" t="s">
        <v>793</v>
      </c>
      <c r="D544" s="154" t="s">
        <v>139</v>
      </c>
      <c r="E544" s="318" t="s">
        <v>794</v>
      </c>
      <c r="F544" s="319" t="s">
        <v>795</v>
      </c>
      <c r="G544" s="154" t="s">
        <v>242</v>
      </c>
      <c r="H544" s="155">
        <v>15.298999999999999</v>
      </c>
      <c r="I544" s="156">
        <v>108</v>
      </c>
      <c r="J544" s="157">
        <f>ROUND(I544*H544,2)</f>
        <v>1652.29</v>
      </c>
      <c r="K544" s="319" t="s">
        <v>143</v>
      </c>
      <c r="L544" s="32"/>
      <c r="M544" s="158" t="s">
        <v>1</v>
      </c>
      <c r="N544" s="159" t="s">
        <v>38</v>
      </c>
      <c r="O544" s="53"/>
      <c r="P544" s="160">
        <f>O544*H544</f>
        <v>0</v>
      </c>
      <c r="Q544" s="160">
        <v>0</v>
      </c>
      <c r="R544" s="160">
        <f>Q544*H544</f>
        <v>0</v>
      </c>
      <c r="S544" s="283"/>
      <c r="T544" s="160">
        <v>0.26100000000000001</v>
      </c>
      <c r="U544" s="287"/>
      <c r="V544" s="161">
        <f>T544*H544</f>
        <v>3.993039</v>
      </c>
      <c r="AT544" s="268" t="s">
        <v>144</v>
      </c>
      <c r="AV544" s="268" t="s">
        <v>139</v>
      </c>
      <c r="AW544" s="268" t="s">
        <v>79</v>
      </c>
      <c r="BA544" s="268" t="s">
        <v>137</v>
      </c>
      <c r="BG544" s="162">
        <f>IF(N544="základní",J544,0)</f>
        <v>0</v>
      </c>
      <c r="BH544" s="162">
        <f>IF(N544="snížená",J544,0)</f>
        <v>1652.29</v>
      </c>
      <c r="BI544" s="162">
        <f>IF(N544="zákl. přenesená",J544,0)</f>
        <v>0</v>
      </c>
      <c r="BJ544" s="162">
        <f>IF(N544="sníž. přenesená",J544,0)</f>
        <v>0</v>
      </c>
      <c r="BK544" s="162">
        <f>IF(N544="nulová",J544,0)</f>
        <v>0</v>
      </c>
      <c r="BL544" s="268" t="s">
        <v>79</v>
      </c>
      <c r="BM544" s="162">
        <f>ROUND(I544*H544,2)</f>
        <v>1652.29</v>
      </c>
      <c r="BN544" s="268" t="s">
        <v>144</v>
      </c>
      <c r="BO544" s="268" t="s">
        <v>796</v>
      </c>
    </row>
    <row r="545" spans="1:67" s="10" customFormat="1" x14ac:dyDescent="0.2">
      <c r="A545" s="240"/>
      <c r="B545" s="163"/>
      <c r="C545" s="197"/>
      <c r="D545" s="165" t="s">
        <v>146</v>
      </c>
      <c r="E545" s="166" t="s">
        <v>1</v>
      </c>
      <c r="F545" s="166" t="s">
        <v>227</v>
      </c>
      <c r="G545" s="164"/>
      <c r="H545" s="166" t="s">
        <v>1</v>
      </c>
      <c r="I545" s="167"/>
      <c r="J545" s="164"/>
      <c r="K545" s="164"/>
      <c r="L545" s="168"/>
      <c r="M545" s="169"/>
      <c r="N545" s="170"/>
      <c r="O545" s="170"/>
      <c r="P545" s="170"/>
      <c r="Q545" s="170"/>
      <c r="R545" s="170"/>
      <c r="S545" s="283"/>
      <c r="T545" s="170"/>
      <c r="U545" s="287"/>
      <c r="V545" s="171"/>
      <c r="AV545" s="172" t="s">
        <v>146</v>
      </c>
      <c r="AW545" s="172" t="s">
        <v>79</v>
      </c>
      <c r="AX545" s="10" t="s">
        <v>73</v>
      </c>
      <c r="AY545" s="10" t="s">
        <v>28</v>
      </c>
      <c r="AZ545" s="10" t="s">
        <v>66</v>
      </c>
      <c r="BA545" s="172" t="s">
        <v>137</v>
      </c>
    </row>
    <row r="546" spans="1:67" s="11" customFormat="1" x14ac:dyDescent="0.2">
      <c r="A546" s="241"/>
      <c r="B546" s="173"/>
      <c r="C546" s="198"/>
      <c r="D546" s="165" t="s">
        <v>146</v>
      </c>
      <c r="E546" s="175" t="s">
        <v>1</v>
      </c>
      <c r="F546" s="175" t="s">
        <v>2493</v>
      </c>
      <c r="G546" s="174"/>
      <c r="H546" s="176">
        <v>15.298999999999999</v>
      </c>
      <c r="I546" s="177"/>
      <c r="J546" s="174"/>
      <c r="K546" s="174"/>
      <c r="L546" s="178"/>
      <c r="M546" s="179"/>
      <c r="N546" s="180"/>
      <c r="O546" s="180"/>
      <c r="P546" s="180"/>
      <c r="Q546" s="180"/>
      <c r="R546" s="180"/>
      <c r="S546" s="283"/>
      <c r="T546" s="180"/>
      <c r="U546" s="287"/>
      <c r="V546" s="181"/>
      <c r="AV546" s="182" t="s">
        <v>146</v>
      </c>
      <c r="AW546" s="182" t="s">
        <v>79</v>
      </c>
      <c r="AX546" s="11" t="s">
        <v>79</v>
      </c>
      <c r="AY546" s="11" t="s">
        <v>28</v>
      </c>
      <c r="AZ546" s="11" t="s">
        <v>66</v>
      </c>
      <c r="BA546" s="182" t="s">
        <v>137</v>
      </c>
    </row>
    <row r="547" spans="1:67" s="266" customFormat="1" ht="16.5" customHeight="1" x14ac:dyDescent="0.2">
      <c r="A547" s="200"/>
      <c r="B547" s="28"/>
      <c r="C547" s="232" t="s">
        <v>2492</v>
      </c>
      <c r="D547" s="233" t="s">
        <v>139</v>
      </c>
      <c r="E547" s="332" t="s">
        <v>794</v>
      </c>
      <c r="F547" s="334" t="s">
        <v>795</v>
      </c>
      <c r="G547" s="233" t="s">
        <v>242</v>
      </c>
      <c r="H547" s="234">
        <v>107.30500000000001</v>
      </c>
      <c r="I547" s="235">
        <v>108</v>
      </c>
      <c r="J547" s="236">
        <f>ROUND(I547*H547,2)</f>
        <v>11588.94</v>
      </c>
      <c r="K547" s="334" t="s">
        <v>143</v>
      </c>
      <c r="L547" s="32"/>
      <c r="M547" s="158" t="s">
        <v>1</v>
      </c>
      <c r="N547" s="159" t="s">
        <v>38</v>
      </c>
      <c r="O547" s="53"/>
      <c r="P547" s="160">
        <f>O547*H547</f>
        <v>0</v>
      </c>
      <c r="Q547" s="160">
        <v>0</v>
      </c>
      <c r="R547" s="160">
        <f>Q547*H547</f>
        <v>0</v>
      </c>
      <c r="S547" s="283"/>
      <c r="T547" s="160">
        <v>0.26100000000000001</v>
      </c>
      <c r="U547" s="269">
        <f>T547*H547</f>
        <v>28.006605000000004</v>
      </c>
      <c r="V547" s="161"/>
      <c r="AT547" s="268" t="s">
        <v>144</v>
      </c>
      <c r="AV547" s="268" t="s">
        <v>139</v>
      </c>
      <c r="AW547" s="268" t="s">
        <v>79</v>
      </c>
      <c r="BA547" s="268" t="s">
        <v>137</v>
      </c>
      <c r="BG547" s="162">
        <f>IF(N547="základní",J547,0)</f>
        <v>0</v>
      </c>
      <c r="BH547" s="162">
        <f>IF(N547="snížená",J547,0)</f>
        <v>11588.94</v>
      </c>
      <c r="BI547" s="162">
        <f>IF(N547="zákl. přenesená",J547,0)</f>
        <v>0</v>
      </c>
      <c r="BJ547" s="162">
        <f>IF(N547="sníž. přenesená",J547,0)</f>
        <v>0</v>
      </c>
      <c r="BK547" s="162">
        <f>IF(N547="nulová",J547,0)</f>
        <v>0</v>
      </c>
      <c r="BL547" s="268" t="s">
        <v>79</v>
      </c>
      <c r="BM547" s="162">
        <f>ROUND(I547*H547,2)</f>
        <v>11588.94</v>
      </c>
      <c r="BN547" s="268" t="s">
        <v>144</v>
      </c>
      <c r="BO547" s="268" t="s">
        <v>796</v>
      </c>
    </row>
    <row r="548" spans="1:67" s="10" customFormat="1" x14ac:dyDescent="0.2">
      <c r="A548" s="240"/>
      <c r="B548" s="163"/>
      <c r="C548" s="197"/>
      <c r="D548" s="165" t="s">
        <v>146</v>
      </c>
      <c r="E548" s="166" t="s">
        <v>1</v>
      </c>
      <c r="F548" s="166" t="s">
        <v>227</v>
      </c>
      <c r="G548" s="164"/>
      <c r="H548" s="166" t="s">
        <v>1</v>
      </c>
      <c r="I548" s="167"/>
      <c r="J548" s="164"/>
      <c r="K548" s="164"/>
      <c r="L548" s="168"/>
      <c r="M548" s="169"/>
      <c r="N548" s="170"/>
      <c r="O548" s="170"/>
      <c r="P548" s="170"/>
      <c r="Q548" s="170"/>
      <c r="R548" s="170"/>
      <c r="S548" s="283"/>
      <c r="T548" s="170"/>
      <c r="U548" s="287"/>
      <c r="V548" s="171"/>
      <c r="AV548" s="172" t="s">
        <v>146</v>
      </c>
      <c r="AW548" s="172" t="s">
        <v>79</v>
      </c>
      <c r="AX548" s="10" t="s">
        <v>73</v>
      </c>
      <c r="AY548" s="10" t="s">
        <v>28</v>
      </c>
      <c r="AZ548" s="10" t="s">
        <v>66</v>
      </c>
      <c r="BA548" s="172" t="s">
        <v>137</v>
      </c>
    </row>
    <row r="549" spans="1:67" s="11" customFormat="1" x14ac:dyDescent="0.2">
      <c r="A549" s="241"/>
      <c r="B549" s="173"/>
      <c r="C549" s="198"/>
      <c r="D549" s="165" t="s">
        <v>146</v>
      </c>
      <c r="E549" s="175" t="s">
        <v>1</v>
      </c>
      <c r="F549" s="175" t="s">
        <v>2494</v>
      </c>
      <c r="G549" s="174"/>
      <c r="H549" s="176">
        <v>107.30500000000001</v>
      </c>
      <c r="I549" s="177"/>
      <c r="J549" s="174"/>
      <c r="K549" s="174"/>
      <c r="L549" s="178"/>
      <c r="M549" s="179"/>
      <c r="N549" s="180"/>
      <c r="O549" s="180"/>
      <c r="P549" s="180"/>
      <c r="Q549" s="180"/>
      <c r="R549" s="180"/>
      <c r="S549" s="283"/>
      <c r="T549" s="180"/>
      <c r="U549" s="287"/>
      <c r="V549" s="181"/>
      <c r="AV549" s="182" t="s">
        <v>146</v>
      </c>
      <c r="AW549" s="182" t="s">
        <v>79</v>
      </c>
      <c r="AX549" s="11" t="s">
        <v>79</v>
      </c>
      <c r="AY549" s="11" t="s">
        <v>28</v>
      </c>
      <c r="AZ549" s="11" t="s">
        <v>66</v>
      </c>
      <c r="BA549" s="182" t="s">
        <v>137</v>
      </c>
    </row>
    <row r="550" spans="1:67" s="266" customFormat="1" ht="16.5" customHeight="1" x14ac:dyDescent="0.2">
      <c r="A550" s="200"/>
      <c r="B550" s="28"/>
      <c r="C550" s="226" t="s">
        <v>2495</v>
      </c>
      <c r="D550" s="217" t="s">
        <v>139</v>
      </c>
      <c r="E550" s="327" t="s">
        <v>2449</v>
      </c>
      <c r="F550" s="328" t="s">
        <v>2450</v>
      </c>
      <c r="G550" s="217" t="s">
        <v>242</v>
      </c>
      <c r="H550" s="218">
        <v>1.08</v>
      </c>
      <c r="I550" s="219">
        <v>233</v>
      </c>
      <c r="J550" s="220">
        <f>ROUND(I550*H550,2)</f>
        <v>251.64</v>
      </c>
      <c r="K550" s="323"/>
      <c r="L550" s="32"/>
      <c r="M550" s="158" t="s">
        <v>1</v>
      </c>
      <c r="N550" s="159" t="s">
        <v>38</v>
      </c>
      <c r="O550" s="53"/>
      <c r="P550" s="160">
        <f>O550*H550</f>
        <v>0</v>
      </c>
      <c r="Q550" s="160">
        <v>0</v>
      </c>
      <c r="R550" s="160">
        <f>Q550*H550</f>
        <v>0</v>
      </c>
      <c r="S550" s="283"/>
      <c r="T550" s="160">
        <v>8.2669999999999993E-2</v>
      </c>
      <c r="U550" s="259">
        <f>T550*H550</f>
        <v>8.9283600000000005E-2</v>
      </c>
      <c r="V550" s="161"/>
      <c r="AT550" s="268" t="s">
        <v>144</v>
      </c>
      <c r="AV550" s="268" t="s">
        <v>139</v>
      </c>
      <c r="AW550" s="268" t="s">
        <v>79</v>
      </c>
      <c r="BA550" s="268" t="s">
        <v>137</v>
      </c>
      <c r="BG550" s="162">
        <f>IF(N550="základní",J550,0)</f>
        <v>0</v>
      </c>
      <c r="BH550" s="162">
        <f>IF(N550="snížená",J550,0)</f>
        <v>251.64</v>
      </c>
      <c r="BI550" s="162">
        <f>IF(N550="zákl. přenesená",J550,0)</f>
        <v>0</v>
      </c>
      <c r="BJ550" s="162">
        <f>IF(N550="sníž. přenesená",J550,0)</f>
        <v>0</v>
      </c>
      <c r="BK550" s="162">
        <f>IF(N550="nulová",J550,0)</f>
        <v>0</v>
      </c>
      <c r="BL550" s="268" t="s">
        <v>79</v>
      </c>
      <c r="BM550" s="162">
        <f>ROUND(I550*H550,2)</f>
        <v>251.64</v>
      </c>
      <c r="BN550" s="268" t="s">
        <v>144</v>
      </c>
      <c r="BO550" s="268" t="s">
        <v>796</v>
      </c>
    </row>
    <row r="551" spans="1:67" s="10" customFormat="1" x14ac:dyDescent="0.2">
      <c r="A551" s="240"/>
      <c r="B551" s="163"/>
      <c r="C551" s="197"/>
      <c r="D551" s="165" t="s">
        <v>146</v>
      </c>
      <c r="E551" s="166" t="s">
        <v>1</v>
      </c>
      <c r="F551" s="166" t="s">
        <v>227</v>
      </c>
      <c r="G551" s="164"/>
      <c r="H551" s="166" t="s">
        <v>1</v>
      </c>
      <c r="I551" s="167"/>
      <c r="J551" s="164"/>
      <c r="K551" s="164"/>
      <c r="L551" s="168"/>
      <c r="M551" s="169"/>
      <c r="N551" s="170"/>
      <c r="O551" s="170"/>
      <c r="P551" s="170"/>
      <c r="Q551" s="170"/>
      <c r="R551" s="170"/>
      <c r="S551" s="283"/>
      <c r="T551" s="170"/>
      <c r="U551" s="287"/>
      <c r="V551" s="171"/>
      <c r="AV551" s="172" t="s">
        <v>146</v>
      </c>
      <c r="AW551" s="172" t="s">
        <v>79</v>
      </c>
      <c r="AX551" s="10" t="s">
        <v>73</v>
      </c>
      <c r="AY551" s="10" t="s">
        <v>28</v>
      </c>
      <c r="AZ551" s="10" t="s">
        <v>66</v>
      </c>
      <c r="BA551" s="172" t="s">
        <v>137</v>
      </c>
    </row>
    <row r="552" spans="1:67" s="11" customFormat="1" x14ac:dyDescent="0.2">
      <c r="A552" s="241"/>
      <c r="B552" s="173"/>
      <c r="C552" s="198"/>
      <c r="D552" s="165" t="s">
        <v>146</v>
      </c>
      <c r="E552" s="175" t="s">
        <v>1</v>
      </c>
      <c r="F552" s="175" t="s">
        <v>2451</v>
      </c>
      <c r="G552" s="174"/>
      <c r="H552" s="176">
        <v>1.08</v>
      </c>
      <c r="I552" s="177"/>
      <c r="J552" s="174"/>
      <c r="K552" s="174"/>
      <c r="L552" s="178"/>
      <c r="M552" s="179"/>
      <c r="N552" s="180"/>
      <c r="O552" s="180"/>
      <c r="P552" s="180"/>
      <c r="Q552" s="180"/>
      <c r="R552" s="180"/>
      <c r="S552" s="283"/>
      <c r="T552" s="180"/>
      <c r="U552" s="287"/>
      <c r="V552" s="181"/>
      <c r="AV552" s="182" t="s">
        <v>146</v>
      </c>
      <c r="AW552" s="182" t="s">
        <v>79</v>
      </c>
      <c r="AX552" s="11" t="s">
        <v>79</v>
      </c>
      <c r="AY552" s="11" t="s">
        <v>28</v>
      </c>
      <c r="AZ552" s="11" t="s">
        <v>66</v>
      </c>
      <c r="BA552" s="182" t="s">
        <v>137</v>
      </c>
    </row>
    <row r="553" spans="1:67" s="266" customFormat="1" ht="16.5" customHeight="1" x14ac:dyDescent="0.2">
      <c r="A553" s="200"/>
      <c r="B553" s="28"/>
      <c r="C553" s="226" t="s">
        <v>2496</v>
      </c>
      <c r="D553" s="217" t="s">
        <v>139</v>
      </c>
      <c r="E553" s="327" t="s">
        <v>2403</v>
      </c>
      <c r="F553" s="328" t="s">
        <v>2404</v>
      </c>
      <c r="G553" s="226" t="s">
        <v>142</v>
      </c>
      <c r="H553" s="218">
        <v>17.911000000000001</v>
      </c>
      <c r="I553" s="219">
        <v>980</v>
      </c>
      <c r="J553" s="220">
        <f>ROUND(I553*H553,2)</f>
        <v>17552.78</v>
      </c>
      <c r="K553" s="323"/>
      <c r="L553" s="32"/>
      <c r="M553" s="158" t="s">
        <v>1</v>
      </c>
      <c r="N553" s="159" t="s">
        <v>38</v>
      </c>
      <c r="O553" s="53"/>
      <c r="P553" s="160">
        <f>O553*H553</f>
        <v>0</v>
      </c>
      <c r="Q553" s="160">
        <v>0</v>
      </c>
      <c r="R553" s="160">
        <f>Q553*H553</f>
        <v>0</v>
      </c>
      <c r="S553" s="283"/>
      <c r="T553" s="160">
        <v>1.5940000000000001</v>
      </c>
      <c r="U553" s="259">
        <f>T553*H553</f>
        <v>28.550134000000003</v>
      </c>
      <c r="V553" s="161"/>
      <c r="AT553" s="268" t="s">
        <v>144</v>
      </c>
      <c r="AV553" s="268" t="s">
        <v>139</v>
      </c>
      <c r="AW553" s="268" t="s">
        <v>79</v>
      </c>
      <c r="BA553" s="268" t="s">
        <v>137</v>
      </c>
      <c r="BG553" s="162">
        <f>IF(N553="základní",J553,0)</f>
        <v>0</v>
      </c>
      <c r="BH553" s="162">
        <f>IF(N553="snížená",J553,0)</f>
        <v>17552.78</v>
      </c>
      <c r="BI553" s="162">
        <f>IF(N553="zákl. přenesená",J553,0)</f>
        <v>0</v>
      </c>
      <c r="BJ553" s="162">
        <f>IF(N553="sníž. přenesená",J553,0)</f>
        <v>0</v>
      </c>
      <c r="BK553" s="162">
        <f>IF(N553="nulová",J553,0)</f>
        <v>0</v>
      </c>
      <c r="BL553" s="268" t="s">
        <v>79</v>
      </c>
      <c r="BM553" s="162">
        <f>ROUND(I553*H553,2)</f>
        <v>17552.78</v>
      </c>
      <c r="BN553" s="268" t="s">
        <v>144</v>
      </c>
      <c r="BO553" s="268" t="s">
        <v>796</v>
      </c>
    </row>
    <row r="554" spans="1:67" s="10" customFormat="1" x14ac:dyDescent="0.2">
      <c r="A554" s="240"/>
      <c r="B554" s="163"/>
      <c r="C554" s="197"/>
      <c r="D554" s="165" t="s">
        <v>146</v>
      </c>
      <c r="E554" s="166" t="s">
        <v>1</v>
      </c>
      <c r="F554" s="166" t="s">
        <v>227</v>
      </c>
      <c r="G554" s="164"/>
      <c r="H554" s="166" t="s">
        <v>1</v>
      </c>
      <c r="I554" s="167"/>
      <c r="J554" s="164"/>
      <c r="K554" s="164"/>
      <c r="L554" s="168"/>
      <c r="M554" s="169"/>
      <c r="N554" s="170"/>
      <c r="O554" s="170"/>
      <c r="P554" s="170"/>
      <c r="Q554" s="170"/>
      <c r="R554" s="170"/>
      <c r="S554" s="283"/>
      <c r="T554" s="170"/>
      <c r="U554" s="287"/>
      <c r="V554" s="171"/>
      <c r="AV554" s="172" t="s">
        <v>146</v>
      </c>
      <c r="AW554" s="172" t="s">
        <v>79</v>
      </c>
      <c r="AX554" s="10" t="s">
        <v>73</v>
      </c>
      <c r="AY554" s="10" t="s">
        <v>28</v>
      </c>
      <c r="AZ554" s="10" t="s">
        <v>66</v>
      </c>
      <c r="BA554" s="172" t="s">
        <v>137</v>
      </c>
    </row>
    <row r="555" spans="1:67" s="11" customFormat="1" x14ac:dyDescent="0.2">
      <c r="A555" s="241"/>
      <c r="B555" s="173"/>
      <c r="C555" s="198"/>
      <c r="D555" s="165" t="s">
        <v>146</v>
      </c>
      <c r="E555" s="175" t="s">
        <v>1</v>
      </c>
      <c r="F555" s="175" t="s">
        <v>2405</v>
      </c>
      <c r="G555" s="174"/>
      <c r="H555" s="176">
        <v>17.911000000000001</v>
      </c>
      <c r="I555" s="177"/>
      <c r="J555" s="174"/>
      <c r="K555" s="174"/>
      <c r="L555" s="178"/>
      <c r="M555" s="179"/>
      <c r="N555" s="180"/>
      <c r="O555" s="180"/>
      <c r="P555" s="180"/>
      <c r="Q555" s="180"/>
      <c r="R555" s="180"/>
      <c r="S555" s="283"/>
      <c r="T555" s="180"/>
      <c r="U555" s="287"/>
      <c r="V555" s="181"/>
      <c r="AV555" s="182" t="s">
        <v>146</v>
      </c>
      <c r="AW555" s="182" t="s">
        <v>79</v>
      </c>
      <c r="AX555" s="11" t="s">
        <v>79</v>
      </c>
      <c r="AY555" s="11" t="s">
        <v>28</v>
      </c>
      <c r="AZ555" s="11" t="s">
        <v>66</v>
      </c>
      <c r="BA555" s="182" t="s">
        <v>137</v>
      </c>
    </row>
    <row r="556" spans="1:67" s="266" customFormat="1" ht="16.5" customHeight="1" x14ac:dyDescent="0.2">
      <c r="A556" s="200"/>
      <c r="B556" s="28"/>
      <c r="C556" s="196" t="s">
        <v>797</v>
      </c>
      <c r="D556" s="154" t="s">
        <v>139</v>
      </c>
      <c r="E556" s="318" t="s">
        <v>798</v>
      </c>
      <c r="F556" s="319" t="s">
        <v>799</v>
      </c>
      <c r="G556" s="154" t="s">
        <v>263</v>
      </c>
      <c r="H556" s="155">
        <v>1.35</v>
      </c>
      <c r="I556" s="156">
        <v>443</v>
      </c>
      <c r="J556" s="157">
        <f>ROUND(I556*H556,2)</f>
        <v>598.04999999999995</v>
      </c>
      <c r="K556" s="319" t="s">
        <v>143</v>
      </c>
      <c r="L556" s="32"/>
      <c r="M556" s="158" t="s">
        <v>1</v>
      </c>
      <c r="N556" s="159" t="s">
        <v>38</v>
      </c>
      <c r="O556" s="53"/>
      <c r="P556" s="160">
        <f>O556*H556</f>
        <v>0</v>
      </c>
      <c r="Q556" s="160">
        <v>0</v>
      </c>
      <c r="R556" s="160">
        <f>Q556*H556</f>
        <v>0</v>
      </c>
      <c r="S556" s="283"/>
      <c r="T556" s="160">
        <v>0.37</v>
      </c>
      <c r="U556" s="287"/>
      <c r="V556" s="161">
        <f>T556*H556</f>
        <v>0.4995</v>
      </c>
      <c r="AT556" s="268" t="s">
        <v>144</v>
      </c>
      <c r="AV556" s="268" t="s">
        <v>139</v>
      </c>
      <c r="AW556" s="268" t="s">
        <v>79</v>
      </c>
      <c r="BA556" s="268" t="s">
        <v>137</v>
      </c>
      <c r="BG556" s="162">
        <f>IF(N556="základní",J556,0)</f>
        <v>0</v>
      </c>
      <c r="BH556" s="162">
        <f>IF(N556="snížená",J556,0)</f>
        <v>598.04999999999995</v>
      </c>
      <c r="BI556" s="162">
        <f>IF(N556="zákl. přenesená",J556,0)</f>
        <v>0</v>
      </c>
      <c r="BJ556" s="162">
        <f>IF(N556="sníž. přenesená",J556,0)</f>
        <v>0</v>
      </c>
      <c r="BK556" s="162">
        <f>IF(N556="nulová",J556,0)</f>
        <v>0</v>
      </c>
      <c r="BL556" s="268" t="s">
        <v>79</v>
      </c>
      <c r="BM556" s="162">
        <f>ROUND(I556*H556,2)</f>
        <v>598.04999999999995</v>
      </c>
      <c r="BN556" s="268" t="s">
        <v>144</v>
      </c>
      <c r="BO556" s="268" t="s">
        <v>800</v>
      </c>
    </row>
    <row r="557" spans="1:67" s="10" customFormat="1" x14ac:dyDescent="0.2">
      <c r="A557" s="240"/>
      <c r="B557" s="163"/>
      <c r="C557" s="197"/>
      <c r="D557" s="165" t="s">
        <v>146</v>
      </c>
      <c r="E557" s="166" t="s">
        <v>1</v>
      </c>
      <c r="F557" s="166" t="s">
        <v>227</v>
      </c>
      <c r="G557" s="164"/>
      <c r="H557" s="166" t="s">
        <v>1</v>
      </c>
      <c r="I557" s="167"/>
      <c r="J557" s="164"/>
      <c r="K557" s="164"/>
      <c r="L557" s="168"/>
      <c r="M557" s="169"/>
      <c r="N557" s="170"/>
      <c r="O557" s="170"/>
      <c r="P557" s="170"/>
      <c r="Q557" s="170"/>
      <c r="R557" s="170"/>
      <c r="S557" s="283"/>
      <c r="T557" s="170"/>
      <c r="U557" s="287"/>
      <c r="V557" s="171"/>
      <c r="AV557" s="172" t="s">
        <v>146</v>
      </c>
      <c r="AW557" s="172" t="s">
        <v>79</v>
      </c>
      <c r="AX557" s="10" t="s">
        <v>73</v>
      </c>
      <c r="AY557" s="10" t="s">
        <v>28</v>
      </c>
      <c r="AZ557" s="10" t="s">
        <v>66</v>
      </c>
      <c r="BA557" s="172" t="s">
        <v>137</v>
      </c>
    </row>
    <row r="558" spans="1:67" s="11" customFormat="1" x14ac:dyDescent="0.2">
      <c r="A558" s="241"/>
      <c r="B558" s="173"/>
      <c r="C558" s="198"/>
      <c r="D558" s="165" t="s">
        <v>146</v>
      </c>
      <c r="E558" s="175" t="s">
        <v>1</v>
      </c>
      <c r="F558" s="175" t="s">
        <v>801</v>
      </c>
      <c r="G558" s="174"/>
      <c r="H558" s="176">
        <v>1.35</v>
      </c>
      <c r="I558" s="177"/>
      <c r="J558" s="174"/>
      <c r="K558" s="174"/>
      <c r="L558" s="178"/>
      <c r="M558" s="179"/>
      <c r="N558" s="180"/>
      <c r="O558" s="180"/>
      <c r="P558" s="180"/>
      <c r="Q558" s="180"/>
      <c r="R558" s="180"/>
      <c r="S558" s="283"/>
      <c r="T558" s="180"/>
      <c r="U558" s="287"/>
      <c r="V558" s="181"/>
      <c r="AV558" s="182" t="s">
        <v>146</v>
      </c>
      <c r="AW558" s="182" t="s">
        <v>79</v>
      </c>
      <c r="AX558" s="11" t="s">
        <v>79</v>
      </c>
      <c r="AY558" s="11" t="s">
        <v>28</v>
      </c>
      <c r="AZ558" s="11" t="s">
        <v>66</v>
      </c>
      <c r="BA558" s="182" t="s">
        <v>137</v>
      </c>
    </row>
    <row r="559" spans="1:67" s="266" customFormat="1" ht="16.5" customHeight="1" x14ac:dyDescent="0.2">
      <c r="A559" s="200"/>
      <c r="B559" s="28"/>
      <c r="C559" s="226" t="s">
        <v>2497</v>
      </c>
      <c r="D559" s="217" t="s">
        <v>139</v>
      </c>
      <c r="E559" s="322" t="s">
        <v>831</v>
      </c>
      <c r="F559" s="328" t="s">
        <v>2592</v>
      </c>
      <c r="G559" s="217" t="s">
        <v>142</v>
      </c>
      <c r="H559" s="218">
        <v>58.628700000000002</v>
      </c>
      <c r="I559" s="219">
        <v>2005</v>
      </c>
      <c r="J559" s="220">
        <f>ROUND(I559*H559,2)</f>
        <v>117550.54</v>
      </c>
      <c r="K559" s="323"/>
      <c r="L559" s="32"/>
      <c r="M559" s="158" t="s">
        <v>1</v>
      </c>
      <c r="N559" s="159" t="s">
        <v>38</v>
      </c>
      <c r="O559" s="53"/>
      <c r="P559" s="160">
        <f>O559*H559</f>
        <v>0</v>
      </c>
      <c r="Q559" s="160">
        <v>0</v>
      </c>
      <c r="R559" s="160">
        <f>Q559*H559</f>
        <v>0</v>
      </c>
      <c r="S559" s="283"/>
      <c r="T559" s="160">
        <v>1.4</v>
      </c>
      <c r="U559" s="259">
        <f>T559*H559</f>
        <v>82.080179999999999</v>
      </c>
      <c r="V559" s="161"/>
      <c r="AT559" s="268" t="s">
        <v>144</v>
      </c>
      <c r="AV559" s="268" t="s">
        <v>139</v>
      </c>
      <c r="AW559" s="268" t="s">
        <v>79</v>
      </c>
      <c r="BA559" s="268" t="s">
        <v>137</v>
      </c>
      <c r="BG559" s="162">
        <f>IF(N559="základní",J559,0)</f>
        <v>0</v>
      </c>
      <c r="BH559" s="162">
        <f>IF(N559="snížená",J559,0)</f>
        <v>117550.54</v>
      </c>
      <c r="BI559" s="162">
        <f>IF(N559="zákl. přenesená",J559,0)</f>
        <v>0</v>
      </c>
      <c r="BJ559" s="162">
        <f>IF(N559="sníž. přenesená",J559,0)</f>
        <v>0</v>
      </c>
      <c r="BK559" s="162">
        <f>IF(N559="nulová",J559,0)</f>
        <v>0</v>
      </c>
      <c r="BL559" s="268" t="s">
        <v>79</v>
      </c>
      <c r="BM559" s="162">
        <f>ROUND(I559*H559,2)</f>
        <v>117550.54</v>
      </c>
      <c r="BN559" s="268" t="s">
        <v>144</v>
      </c>
      <c r="BO559" s="268" t="s">
        <v>832</v>
      </c>
    </row>
    <row r="560" spans="1:67" s="10" customFormat="1" x14ac:dyDescent="0.2">
      <c r="A560" s="240"/>
      <c r="B560" s="163"/>
      <c r="C560" s="197"/>
      <c r="D560" s="165" t="s">
        <v>146</v>
      </c>
      <c r="E560" s="166" t="s">
        <v>1</v>
      </c>
      <c r="F560" s="166" t="s">
        <v>227</v>
      </c>
      <c r="G560" s="164"/>
      <c r="H560" s="166" t="s">
        <v>1</v>
      </c>
      <c r="I560" s="167"/>
      <c r="J560" s="164"/>
      <c r="K560" s="164"/>
      <c r="L560" s="168"/>
      <c r="M560" s="169"/>
      <c r="N560" s="170"/>
      <c r="O560" s="170"/>
      <c r="P560" s="170"/>
      <c r="Q560" s="170"/>
      <c r="R560" s="170"/>
      <c r="S560" s="283"/>
      <c r="T560" s="170"/>
      <c r="U560" s="287"/>
      <c r="V560" s="171"/>
      <c r="AV560" s="172" t="s">
        <v>146</v>
      </c>
      <c r="AW560" s="172" t="s">
        <v>79</v>
      </c>
      <c r="AX560" s="10" t="s">
        <v>73</v>
      </c>
      <c r="AY560" s="10" t="s">
        <v>28</v>
      </c>
      <c r="AZ560" s="10" t="s">
        <v>66</v>
      </c>
      <c r="BA560" s="172" t="s">
        <v>137</v>
      </c>
    </row>
    <row r="561" spans="1:67" s="11" customFormat="1" x14ac:dyDescent="0.2">
      <c r="A561" s="241"/>
      <c r="B561" s="173"/>
      <c r="C561" s="198"/>
      <c r="D561" s="165" t="s">
        <v>146</v>
      </c>
      <c r="E561" s="175" t="s">
        <v>1</v>
      </c>
      <c r="F561" s="175" t="s">
        <v>2587</v>
      </c>
      <c r="G561" s="174"/>
      <c r="H561" s="176">
        <v>58.628700000000002</v>
      </c>
      <c r="I561" s="177"/>
      <c r="J561" s="174"/>
      <c r="K561" s="174"/>
      <c r="L561" s="178"/>
      <c r="M561" s="179"/>
      <c r="N561" s="180"/>
      <c r="O561" s="180"/>
      <c r="P561" s="180"/>
      <c r="Q561" s="180"/>
      <c r="R561" s="180"/>
      <c r="S561" s="283"/>
      <c r="T561" s="180"/>
      <c r="U561" s="287"/>
      <c r="V561" s="181"/>
      <c r="AV561" s="182" t="s">
        <v>146</v>
      </c>
      <c r="AW561" s="182" t="s">
        <v>79</v>
      </c>
      <c r="AX561" s="11" t="s">
        <v>79</v>
      </c>
      <c r="AY561" s="11" t="s">
        <v>28</v>
      </c>
      <c r="AZ561" s="11" t="s">
        <v>66</v>
      </c>
      <c r="BA561" s="182" t="s">
        <v>137</v>
      </c>
    </row>
    <row r="562" spans="1:67" s="266" customFormat="1" ht="16.5" customHeight="1" x14ac:dyDescent="0.2">
      <c r="A562" s="200"/>
      <c r="B562" s="28"/>
      <c r="C562" s="226" t="s">
        <v>2498</v>
      </c>
      <c r="D562" s="217" t="s">
        <v>139</v>
      </c>
      <c r="E562" s="327" t="s">
        <v>2415</v>
      </c>
      <c r="F562" s="328" t="s">
        <v>2416</v>
      </c>
      <c r="G562" s="226" t="s">
        <v>242</v>
      </c>
      <c r="H562" s="218">
        <v>73.045000000000002</v>
      </c>
      <c r="I562" s="219">
        <v>368</v>
      </c>
      <c r="J562" s="220">
        <f>ROUND(I562*H562,2)</f>
        <v>26880.560000000001</v>
      </c>
      <c r="K562" s="323"/>
      <c r="L562" s="32"/>
      <c r="M562" s="158" t="s">
        <v>1</v>
      </c>
      <c r="N562" s="159" t="s">
        <v>38</v>
      </c>
      <c r="O562" s="53"/>
      <c r="P562" s="160">
        <f>O562*H562</f>
        <v>0</v>
      </c>
      <c r="Q562" s="160">
        <v>0</v>
      </c>
      <c r="R562" s="160">
        <f>Q562*H562</f>
        <v>0</v>
      </c>
      <c r="S562" s="283"/>
      <c r="T562" s="160">
        <v>0.27900000000000003</v>
      </c>
      <c r="U562" s="259">
        <f>T562*H562</f>
        <v>20.379555000000003</v>
      </c>
      <c r="V562" s="161"/>
      <c r="AT562" s="268" t="s">
        <v>144</v>
      </c>
      <c r="AV562" s="268" t="s">
        <v>139</v>
      </c>
      <c r="AW562" s="268" t="s">
        <v>79</v>
      </c>
      <c r="BA562" s="268" t="s">
        <v>137</v>
      </c>
      <c r="BG562" s="162">
        <f>IF(N562="základní",J562,0)</f>
        <v>0</v>
      </c>
      <c r="BH562" s="162">
        <f>IF(N562="snížená",J562,0)</f>
        <v>26880.560000000001</v>
      </c>
      <c r="BI562" s="162">
        <f>IF(N562="zákl. přenesená",J562,0)</f>
        <v>0</v>
      </c>
      <c r="BJ562" s="162">
        <f>IF(N562="sníž. přenesená",J562,0)</f>
        <v>0</v>
      </c>
      <c r="BK562" s="162">
        <f>IF(N562="nulová",J562,0)</f>
        <v>0</v>
      </c>
      <c r="BL562" s="268" t="s">
        <v>79</v>
      </c>
      <c r="BM562" s="162">
        <f>ROUND(I562*H562,2)</f>
        <v>26880.560000000001</v>
      </c>
      <c r="BN562" s="268" t="s">
        <v>144</v>
      </c>
      <c r="BO562" s="268" t="s">
        <v>800</v>
      </c>
    </row>
    <row r="563" spans="1:67" s="10" customFormat="1" x14ac:dyDescent="0.2">
      <c r="A563" s="240"/>
      <c r="B563" s="163"/>
      <c r="C563" s="197"/>
      <c r="D563" s="165" t="s">
        <v>146</v>
      </c>
      <c r="E563" s="166" t="s">
        <v>1</v>
      </c>
      <c r="F563" s="166" t="s">
        <v>227</v>
      </c>
      <c r="G563" s="164"/>
      <c r="H563" s="166" t="s">
        <v>1</v>
      </c>
      <c r="I563" s="167"/>
      <c r="J563" s="164"/>
      <c r="K563" s="164"/>
      <c r="L563" s="168"/>
      <c r="M563" s="169"/>
      <c r="N563" s="170"/>
      <c r="O563" s="170"/>
      <c r="P563" s="170"/>
      <c r="Q563" s="170"/>
      <c r="R563" s="170"/>
      <c r="S563" s="283"/>
      <c r="T563" s="170"/>
      <c r="U563" s="287"/>
      <c r="V563" s="171"/>
      <c r="AV563" s="172" t="s">
        <v>146</v>
      </c>
      <c r="AW563" s="172" t="s">
        <v>79</v>
      </c>
      <c r="AX563" s="10" t="s">
        <v>73</v>
      </c>
      <c r="AY563" s="10" t="s">
        <v>28</v>
      </c>
      <c r="AZ563" s="10" t="s">
        <v>66</v>
      </c>
      <c r="BA563" s="172" t="s">
        <v>137</v>
      </c>
    </row>
    <row r="564" spans="1:67" s="11" customFormat="1" x14ac:dyDescent="0.2">
      <c r="A564" s="241"/>
      <c r="B564" s="173"/>
      <c r="C564" s="198"/>
      <c r="D564" s="165" t="s">
        <v>146</v>
      </c>
      <c r="E564" s="175" t="s">
        <v>1</v>
      </c>
      <c r="F564" s="175" t="s">
        <v>2417</v>
      </c>
      <c r="G564" s="174"/>
      <c r="H564" s="176">
        <v>73.045000000000002</v>
      </c>
      <c r="I564" s="177"/>
      <c r="J564" s="174"/>
      <c r="K564" s="174"/>
      <c r="L564" s="178"/>
      <c r="M564" s="179"/>
      <c r="N564" s="180"/>
      <c r="O564" s="180"/>
      <c r="P564" s="180"/>
      <c r="Q564" s="180"/>
      <c r="R564" s="180"/>
      <c r="S564" s="283"/>
      <c r="T564" s="180"/>
      <c r="U564" s="287"/>
      <c r="V564" s="181"/>
      <c r="AV564" s="182" t="s">
        <v>146</v>
      </c>
      <c r="AW564" s="182" t="s">
        <v>79</v>
      </c>
      <c r="AX564" s="11" t="s">
        <v>79</v>
      </c>
      <c r="AY564" s="11" t="s">
        <v>28</v>
      </c>
      <c r="AZ564" s="11" t="s">
        <v>66</v>
      </c>
      <c r="BA564" s="182" t="s">
        <v>137</v>
      </c>
    </row>
    <row r="565" spans="1:67" s="266" customFormat="1" ht="16.5" customHeight="1" x14ac:dyDescent="0.2">
      <c r="A565" s="200"/>
      <c r="B565" s="28"/>
      <c r="C565" s="226" t="s">
        <v>2499</v>
      </c>
      <c r="D565" s="217" t="s">
        <v>139</v>
      </c>
      <c r="E565" s="327" t="s">
        <v>2427</v>
      </c>
      <c r="F565" s="328" t="s">
        <v>2424</v>
      </c>
      <c r="G565" s="226" t="s">
        <v>242</v>
      </c>
      <c r="H565" s="218">
        <v>77.015000000000001</v>
      </c>
      <c r="I565" s="219">
        <v>887</v>
      </c>
      <c r="J565" s="220">
        <f>ROUND(I565*H565,2)</f>
        <v>68312.31</v>
      </c>
      <c r="K565" s="323"/>
      <c r="L565" s="32"/>
      <c r="M565" s="158" t="s">
        <v>1</v>
      </c>
      <c r="N565" s="159" t="s">
        <v>38</v>
      </c>
      <c r="O565" s="53"/>
      <c r="P565" s="160">
        <f>O565*H565</f>
        <v>0</v>
      </c>
      <c r="Q565" s="160">
        <v>8.4599999999999995E-2</v>
      </c>
      <c r="R565" s="160"/>
      <c r="S565" s="258">
        <f>Q565*H565</f>
        <v>6.5154689999999995</v>
      </c>
      <c r="T565" s="160">
        <v>0</v>
      </c>
      <c r="U565" s="287"/>
      <c r="V565" s="161">
        <f>T565*H565</f>
        <v>0</v>
      </c>
      <c r="AT565" s="268" t="s">
        <v>144</v>
      </c>
      <c r="AV565" s="268" t="s">
        <v>139</v>
      </c>
      <c r="AW565" s="268" t="s">
        <v>79</v>
      </c>
      <c r="BA565" s="268" t="s">
        <v>137</v>
      </c>
      <c r="BG565" s="162">
        <f>IF(N565="základní",J565,0)</f>
        <v>0</v>
      </c>
      <c r="BH565" s="162">
        <f>IF(N565="snížená",J565,0)</f>
        <v>68312.31</v>
      </c>
      <c r="BI565" s="162">
        <f>IF(N565="zákl. přenesená",J565,0)</f>
        <v>0</v>
      </c>
      <c r="BJ565" s="162">
        <f>IF(N565="sníž. přenesená",J565,0)</f>
        <v>0</v>
      </c>
      <c r="BK565" s="162">
        <f>IF(N565="nulová",J565,0)</f>
        <v>0</v>
      </c>
      <c r="BL565" s="268" t="s">
        <v>79</v>
      </c>
      <c r="BM565" s="162">
        <f>ROUND(I565*H565,2)</f>
        <v>68312.31</v>
      </c>
      <c r="BN565" s="268" t="s">
        <v>144</v>
      </c>
      <c r="BO565" s="268" t="s">
        <v>800</v>
      </c>
    </row>
    <row r="566" spans="1:67" s="10" customFormat="1" x14ac:dyDescent="0.2">
      <c r="A566" s="240"/>
      <c r="B566" s="163"/>
      <c r="C566" s="197"/>
      <c r="D566" s="165" t="s">
        <v>146</v>
      </c>
      <c r="E566" s="166"/>
      <c r="F566" s="166" t="s">
        <v>227</v>
      </c>
      <c r="G566" s="164"/>
      <c r="H566" s="166" t="s">
        <v>1</v>
      </c>
      <c r="I566" s="167"/>
      <c r="J566" s="164"/>
      <c r="K566" s="164"/>
      <c r="L566" s="168"/>
      <c r="M566" s="169"/>
      <c r="N566" s="170"/>
      <c r="O566" s="170"/>
      <c r="P566" s="170"/>
      <c r="Q566" s="170"/>
      <c r="R566" s="170"/>
      <c r="S566" s="283"/>
      <c r="T566" s="170"/>
      <c r="U566" s="287"/>
      <c r="V566" s="171"/>
      <c r="AV566" s="172" t="s">
        <v>146</v>
      </c>
      <c r="AW566" s="172" t="s">
        <v>79</v>
      </c>
      <c r="AX566" s="10" t="s">
        <v>73</v>
      </c>
      <c r="AY566" s="10" t="s">
        <v>28</v>
      </c>
      <c r="AZ566" s="10" t="s">
        <v>66</v>
      </c>
      <c r="BA566" s="172" t="s">
        <v>137</v>
      </c>
    </row>
    <row r="567" spans="1:67" s="11" customFormat="1" x14ac:dyDescent="0.2">
      <c r="A567" s="241"/>
      <c r="B567" s="173"/>
      <c r="C567" s="198"/>
      <c r="D567" s="165" t="s">
        <v>146</v>
      </c>
      <c r="E567" s="175"/>
      <c r="F567" s="175" t="s">
        <v>2428</v>
      </c>
      <c r="G567" s="174"/>
      <c r="H567" s="176">
        <v>77.015000000000001</v>
      </c>
      <c r="I567" s="177"/>
      <c r="J567" s="174"/>
      <c r="K567" s="174"/>
      <c r="L567" s="178"/>
      <c r="M567" s="179"/>
      <c r="N567" s="180"/>
      <c r="O567" s="180"/>
      <c r="P567" s="180"/>
      <c r="Q567" s="180"/>
      <c r="R567" s="180"/>
      <c r="S567" s="283"/>
      <c r="T567" s="180"/>
      <c r="U567" s="287"/>
      <c r="V567" s="181"/>
      <c r="AV567" s="182" t="s">
        <v>146</v>
      </c>
      <c r="AW567" s="182" t="s">
        <v>79</v>
      </c>
      <c r="AX567" s="11" t="s">
        <v>79</v>
      </c>
      <c r="AY567" s="11" t="s">
        <v>28</v>
      </c>
      <c r="AZ567" s="11" t="s">
        <v>66</v>
      </c>
      <c r="BA567" s="182" t="s">
        <v>137</v>
      </c>
    </row>
    <row r="568" spans="1:67" s="266" customFormat="1" ht="16.5" customHeight="1" x14ac:dyDescent="0.2">
      <c r="A568" s="200"/>
      <c r="B568" s="28"/>
      <c r="C568" s="226" t="s">
        <v>2500</v>
      </c>
      <c r="D568" s="217" t="s">
        <v>139</v>
      </c>
      <c r="E568" s="327" t="s">
        <v>2426</v>
      </c>
      <c r="F568" s="328" t="s">
        <v>2425</v>
      </c>
      <c r="G568" s="226" t="s">
        <v>242</v>
      </c>
      <c r="H568" s="218">
        <v>77.015000000000001</v>
      </c>
      <c r="I568" s="219">
        <v>178</v>
      </c>
      <c r="J568" s="220">
        <f>ROUND(I568*H568,2)</f>
        <v>13708.67</v>
      </c>
      <c r="K568" s="323"/>
      <c r="L568" s="32"/>
      <c r="M568" s="158" t="s">
        <v>1</v>
      </c>
      <c r="N568" s="159" t="s">
        <v>38</v>
      </c>
      <c r="O568" s="53"/>
      <c r="P568" s="160">
        <f>O568*H568</f>
        <v>0</v>
      </c>
      <c r="Q568" s="160">
        <v>0</v>
      </c>
      <c r="R568" s="160">
        <f>Q568*H568</f>
        <v>0</v>
      </c>
      <c r="S568" s="283"/>
      <c r="T568" s="160">
        <v>0</v>
      </c>
      <c r="U568" s="287"/>
      <c r="V568" s="161">
        <f>T568*H568</f>
        <v>0</v>
      </c>
      <c r="AT568" s="268" t="s">
        <v>144</v>
      </c>
      <c r="AV568" s="268" t="s">
        <v>139</v>
      </c>
      <c r="AW568" s="268" t="s">
        <v>79</v>
      </c>
      <c r="BA568" s="268" t="s">
        <v>137</v>
      </c>
      <c r="BG568" s="162">
        <f>IF(N568="základní",J568,0)</f>
        <v>0</v>
      </c>
      <c r="BH568" s="162">
        <f>IF(N568="snížená",J568,0)</f>
        <v>13708.67</v>
      </c>
      <c r="BI568" s="162">
        <f>IF(N568="zákl. přenesená",J568,0)</f>
        <v>0</v>
      </c>
      <c r="BJ568" s="162">
        <f>IF(N568="sníž. přenesená",J568,0)</f>
        <v>0</v>
      </c>
      <c r="BK568" s="162">
        <f>IF(N568="nulová",J568,0)</f>
        <v>0</v>
      </c>
      <c r="BL568" s="268" t="s">
        <v>79</v>
      </c>
      <c r="BM568" s="162">
        <f>ROUND(I568*H568,2)</f>
        <v>13708.67</v>
      </c>
      <c r="BN568" s="268" t="s">
        <v>144</v>
      </c>
      <c r="BO568" s="268" t="s">
        <v>800</v>
      </c>
    </row>
    <row r="569" spans="1:67" s="10" customFormat="1" x14ac:dyDescent="0.2">
      <c r="A569" s="240"/>
      <c r="B569" s="163"/>
      <c r="C569" s="197"/>
      <c r="D569" s="165" t="s">
        <v>146</v>
      </c>
      <c r="E569" s="166" t="s">
        <v>1</v>
      </c>
      <c r="F569" s="166" t="s">
        <v>227</v>
      </c>
      <c r="G569" s="164"/>
      <c r="H569" s="166" t="s">
        <v>1</v>
      </c>
      <c r="I569" s="167"/>
      <c r="J569" s="164"/>
      <c r="K569" s="164"/>
      <c r="L569" s="168"/>
      <c r="M569" s="169"/>
      <c r="N569" s="170"/>
      <c r="O569" s="170"/>
      <c r="P569" s="170"/>
      <c r="Q569" s="170"/>
      <c r="R569" s="170"/>
      <c r="S569" s="283"/>
      <c r="T569" s="170"/>
      <c r="U569" s="287"/>
      <c r="V569" s="171"/>
      <c r="AV569" s="172" t="s">
        <v>146</v>
      </c>
      <c r="AW569" s="172" t="s">
        <v>79</v>
      </c>
      <c r="AX569" s="10" t="s">
        <v>73</v>
      </c>
      <c r="AY569" s="10" t="s">
        <v>28</v>
      </c>
      <c r="AZ569" s="10" t="s">
        <v>66</v>
      </c>
      <c r="BA569" s="172" t="s">
        <v>137</v>
      </c>
    </row>
    <row r="570" spans="1:67" s="11" customFormat="1" x14ac:dyDescent="0.2">
      <c r="A570" s="241"/>
      <c r="B570" s="173"/>
      <c r="C570" s="198"/>
      <c r="D570" s="165" t="s">
        <v>146</v>
      </c>
      <c r="E570" s="175" t="s">
        <v>1</v>
      </c>
      <c r="F570" s="175">
        <v>77.015000000000001</v>
      </c>
      <c r="G570" s="174"/>
      <c r="H570" s="176">
        <v>77.015000000000001</v>
      </c>
      <c r="I570" s="177"/>
      <c r="J570" s="174"/>
      <c r="K570" s="174"/>
      <c r="L570" s="178"/>
      <c r="M570" s="179"/>
      <c r="N570" s="180"/>
      <c r="O570" s="180"/>
      <c r="P570" s="180"/>
      <c r="Q570" s="180"/>
      <c r="R570" s="180"/>
      <c r="S570" s="283"/>
      <c r="T570" s="180"/>
      <c r="U570" s="287"/>
      <c r="V570" s="181"/>
      <c r="AV570" s="182" t="s">
        <v>146</v>
      </c>
      <c r="AW570" s="182" t="s">
        <v>79</v>
      </c>
      <c r="AX570" s="11" t="s">
        <v>79</v>
      </c>
      <c r="AY570" s="11" t="s">
        <v>28</v>
      </c>
      <c r="AZ570" s="11" t="s">
        <v>66</v>
      </c>
      <c r="BA570" s="182" t="s">
        <v>137</v>
      </c>
    </row>
    <row r="571" spans="1:67" s="266" customFormat="1" ht="16.5" customHeight="1" x14ac:dyDescent="0.2">
      <c r="A571" s="200"/>
      <c r="B571" s="28"/>
      <c r="C571" s="196" t="s">
        <v>802</v>
      </c>
      <c r="D571" s="154" t="s">
        <v>139</v>
      </c>
      <c r="E571" s="318" t="s">
        <v>803</v>
      </c>
      <c r="F571" s="319" t="s">
        <v>804</v>
      </c>
      <c r="G571" s="154" t="s">
        <v>208</v>
      </c>
      <c r="H571" s="155">
        <v>0.24399999999999999</v>
      </c>
      <c r="I571" s="156">
        <v>7265</v>
      </c>
      <c r="J571" s="157">
        <f>ROUND(I571*H571,2)</f>
        <v>1772.66</v>
      </c>
      <c r="K571" s="319" t="s">
        <v>143</v>
      </c>
      <c r="L571" s="32"/>
      <c r="M571" s="158" t="s">
        <v>1</v>
      </c>
      <c r="N571" s="159" t="s">
        <v>38</v>
      </c>
      <c r="O571" s="53"/>
      <c r="P571" s="160">
        <f>O571*H571</f>
        <v>0</v>
      </c>
      <c r="Q571" s="160">
        <v>0</v>
      </c>
      <c r="R571" s="160">
        <f>Q571*H571</f>
        <v>0</v>
      </c>
      <c r="S571" s="283"/>
      <c r="T571" s="160">
        <v>1</v>
      </c>
      <c r="U571" s="287"/>
      <c r="V571" s="161">
        <f>T571*H571</f>
        <v>0.24399999999999999</v>
      </c>
      <c r="AT571" s="268" t="s">
        <v>144</v>
      </c>
      <c r="AV571" s="268" t="s">
        <v>139</v>
      </c>
      <c r="AW571" s="268" t="s">
        <v>79</v>
      </c>
      <c r="BA571" s="268" t="s">
        <v>137</v>
      </c>
      <c r="BG571" s="162">
        <f>IF(N571="základní",J571,0)</f>
        <v>0</v>
      </c>
      <c r="BH571" s="162">
        <f>IF(N571="snížená",J571,0)</f>
        <v>1772.66</v>
      </c>
      <c r="BI571" s="162">
        <f>IF(N571="zákl. přenesená",J571,0)</f>
        <v>0</v>
      </c>
      <c r="BJ571" s="162">
        <f>IF(N571="sníž. přenesená",J571,0)</f>
        <v>0</v>
      </c>
      <c r="BK571" s="162">
        <f>IF(N571="nulová",J571,0)</f>
        <v>0</v>
      </c>
      <c r="BL571" s="268" t="s">
        <v>79</v>
      </c>
      <c r="BM571" s="162">
        <f>ROUND(I571*H571,2)</f>
        <v>1772.66</v>
      </c>
      <c r="BN571" s="268" t="s">
        <v>144</v>
      </c>
      <c r="BO571" s="268" t="s">
        <v>805</v>
      </c>
    </row>
    <row r="572" spans="1:67" s="10" customFormat="1" x14ac:dyDescent="0.2">
      <c r="A572" s="240"/>
      <c r="B572" s="163"/>
      <c r="C572" s="197"/>
      <c r="D572" s="165" t="s">
        <v>146</v>
      </c>
      <c r="E572" s="166" t="s">
        <v>1</v>
      </c>
      <c r="F572" s="166" t="s">
        <v>227</v>
      </c>
      <c r="G572" s="164"/>
      <c r="H572" s="166" t="s">
        <v>1</v>
      </c>
      <c r="I572" s="167"/>
      <c r="J572" s="164"/>
      <c r="K572" s="164"/>
      <c r="L572" s="168"/>
      <c r="M572" s="169"/>
      <c r="N572" s="170"/>
      <c r="O572" s="170"/>
      <c r="P572" s="170"/>
      <c r="Q572" s="170"/>
      <c r="R572" s="170"/>
      <c r="S572" s="283"/>
      <c r="T572" s="170"/>
      <c r="U572" s="287"/>
      <c r="V572" s="171"/>
      <c r="AV572" s="172" t="s">
        <v>146</v>
      </c>
      <c r="AW572" s="172" t="s">
        <v>79</v>
      </c>
      <c r="AX572" s="10" t="s">
        <v>73</v>
      </c>
      <c r="AY572" s="10" t="s">
        <v>28</v>
      </c>
      <c r="AZ572" s="10" t="s">
        <v>66</v>
      </c>
      <c r="BA572" s="172" t="s">
        <v>137</v>
      </c>
    </row>
    <row r="573" spans="1:67" s="11" customFormat="1" x14ac:dyDescent="0.2">
      <c r="A573" s="241"/>
      <c r="B573" s="173"/>
      <c r="C573" s="198"/>
      <c r="D573" s="165" t="s">
        <v>146</v>
      </c>
      <c r="E573" s="175" t="s">
        <v>1</v>
      </c>
      <c r="F573" s="175" t="s">
        <v>2505</v>
      </c>
      <c r="G573" s="174"/>
      <c r="H573" s="176">
        <v>0.24429999999999999</v>
      </c>
      <c r="I573" s="177"/>
      <c r="J573" s="174"/>
      <c r="K573" s="174"/>
      <c r="L573" s="178"/>
      <c r="M573" s="179"/>
      <c r="N573" s="180"/>
      <c r="O573" s="180"/>
      <c r="P573" s="180"/>
      <c r="Q573" s="180"/>
      <c r="R573" s="180"/>
      <c r="S573" s="283"/>
      <c r="T573" s="180"/>
      <c r="U573" s="287"/>
      <c r="V573" s="181"/>
      <c r="AV573" s="182" t="s">
        <v>146</v>
      </c>
      <c r="AW573" s="182" t="s">
        <v>79</v>
      </c>
      <c r="AX573" s="11" t="s">
        <v>79</v>
      </c>
      <c r="AY573" s="11" t="s">
        <v>28</v>
      </c>
      <c r="AZ573" s="11" t="s">
        <v>66</v>
      </c>
      <c r="BA573" s="182" t="s">
        <v>137</v>
      </c>
    </row>
    <row r="574" spans="1:67" s="266" customFormat="1" ht="16.5" customHeight="1" x14ac:dyDescent="0.2">
      <c r="A574" s="200"/>
      <c r="B574" s="28"/>
      <c r="C574" s="232" t="s">
        <v>2504</v>
      </c>
      <c r="D574" s="233" t="s">
        <v>139</v>
      </c>
      <c r="E574" s="332" t="s">
        <v>803</v>
      </c>
      <c r="F574" s="334" t="s">
        <v>804</v>
      </c>
      <c r="G574" s="233" t="s">
        <v>208</v>
      </c>
      <c r="H574" s="234">
        <v>0.504</v>
      </c>
      <c r="I574" s="235">
        <v>7265</v>
      </c>
      <c r="J574" s="236">
        <f>ROUND(I574*H574,2)</f>
        <v>3661.56</v>
      </c>
      <c r="K574" s="334" t="s">
        <v>143</v>
      </c>
      <c r="L574" s="32"/>
      <c r="M574" s="158" t="s">
        <v>1</v>
      </c>
      <c r="N574" s="159" t="s">
        <v>38</v>
      </c>
      <c r="O574" s="53"/>
      <c r="P574" s="160">
        <f>O574*H574</f>
        <v>0</v>
      </c>
      <c r="Q574" s="160">
        <v>0</v>
      </c>
      <c r="R574" s="160">
        <f>Q574*H574</f>
        <v>0</v>
      </c>
      <c r="S574" s="283"/>
      <c r="T574" s="160">
        <v>1</v>
      </c>
      <c r="U574" s="269">
        <f>T574*H574</f>
        <v>0.504</v>
      </c>
      <c r="V574" s="161"/>
      <c r="AT574" s="268" t="s">
        <v>144</v>
      </c>
      <c r="AV574" s="268" t="s">
        <v>139</v>
      </c>
      <c r="AW574" s="268" t="s">
        <v>79</v>
      </c>
      <c r="BA574" s="268" t="s">
        <v>137</v>
      </c>
      <c r="BG574" s="162">
        <f>IF(N574="základní",J574,0)</f>
        <v>0</v>
      </c>
      <c r="BH574" s="162">
        <f>IF(N574="snížená",J574,0)</f>
        <v>3661.56</v>
      </c>
      <c r="BI574" s="162">
        <f>IF(N574="zákl. přenesená",J574,0)</f>
        <v>0</v>
      </c>
      <c r="BJ574" s="162">
        <f>IF(N574="sníž. přenesená",J574,0)</f>
        <v>0</v>
      </c>
      <c r="BK574" s="162">
        <f>IF(N574="nulová",J574,0)</f>
        <v>0</v>
      </c>
      <c r="BL574" s="268" t="s">
        <v>79</v>
      </c>
      <c r="BM574" s="162">
        <f>ROUND(I574*H574,2)</f>
        <v>3661.56</v>
      </c>
      <c r="BN574" s="268" t="s">
        <v>144</v>
      </c>
      <c r="BO574" s="268" t="s">
        <v>805</v>
      </c>
    </row>
    <row r="575" spans="1:67" s="10" customFormat="1" x14ac:dyDescent="0.2">
      <c r="A575" s="240"/>
      <c r="B575" s="163"/>
      <c r="C575" s="197"/>
      <c r="D575" s="165" t="s">
        <v>146</v>
      </c>
      <c r="E575" s="166" t="s">
        <v>1</v>
      </c>
      <c r="F575" s="166" t="s">
        <v>227</v>
      </c>
      <c r="G575" s="164"/>
      <c r="H575" s="166" t="s">
        <v>1</v>
      </c>
      <c r="I575" s="167"/>
      <c r="J575" s="164"/>
      <c r="K575" s="164"/>
      <c r="L575" s="168"/>
      <c r="M575" s="169"/>
      <c r="N575" s="170"/>
      <c r="O575" s="170"/>
      <c r="P575" s="170"/>
      <c r="Q575" s="170"/>
      <c r="R575" s="170"/>
      <c r="S575" s="283"/>
      <c r="T575" s="170"/>
      <c r="U575" s="287"/>
      <c r="V575" s="171"/>
      <c r="AV575" s="172" t="s">
        <v>146</v>
      </c>
      <c r="AW575" s="172" t="s">
        <v>79</v>
      </c>
      <c r="AX575" s="10" t="s">
        <v>73</v>
      </c>
      <c r="AY575" s="10" t="s">
        <v>28</v>
      </c>
      <c r="AZ575" s="10" t="s">
        <v>66</v>
      </c>
      <c r="BA575" s="172" t="s">
        <v>137</v>
      </c>
    </row>
    <row r="576" spans="1:67" s="11" customFormat="1" x14ac:dyDescent="0.2">
      <c r="A576" s="241"/>
      <c r="B576" s="173"/>
      <c r="C576" s="198"/>
      <c r="D576" s="165" t="s">
        <v>146</v>
      </c>
      <c r="E576" s="175" t="s">
        <v>1</v>
      </c>
      <c r="F576" s="175" t="s">
        <v>2506</v>
      </c>
      <c r="G576" s="174"/>
      <c r="H576" s="176">
        <v>0.504</v>
      </c>
      <c r="I576" s="177"/>
      <c r="J576" s="174"/>
      <c r="K576" s="174"/>
      <c r="L576" s="178"/>
      <c r="M576" s="179"/>
      <c r="N576" s="180"/>
      <c r="O576" s="180"/>
      <c r="P576" s="180"/>
      <c r="Q576" s="180"/>
      <c r="R576" s="180"/>
      <c r="S576" s="283"/>
      <c r="T576" s="180"/>
      <c r="U576" s="287"/>
      <c r="V576" s="181"/>
      <c r="AV576" s="182" t="s">
        <v>146</v>
      </c>
      <c r="AW576" s="182" t="s">
        <v>79</v>
      </c>
      <c r="AX576" s="11" t="s">
        <v>79</v>
      </c>
      <c r="AY576" s="11" t="s">
        <v>28</v>
      </c>
      <c r="AZ576" s="11" t="s">
        <v>66</v>
      </c>
      <c r="BA576" s="182" t="s">
        <v>137</v>
      </c>
    </row>
    <row r="577" spans="1:67" s="266" customFormat="1" ht="16.5" customHeight="1" x14ac:dyDescent="0.2">
      <c r="A577" s="200"/>
      <c r="B577" s="28"/>
      <c r="C577" s="226" t="s">
        <v>2501</v>
      </c>
      <c r="D577" s="217" t="s">
        <v>139</v>
      </c>
      <c r="E577" s="327" t="s">
        <v>2408</v>
      </c>
      <c r="F577" s="328" t="s">
        <v>2409</v>
      </c>
      <c r="G577" s="226" t="s">
        <v>142</v>
      </c>
      <c r="H577" s="218">
        <v>12.085000000000001</v>
      </c>
      <c r="I577" s="219">
        <v>1350</v>
      </c>
      <c r="J577" s="220">
        <f>ROUND(I577*H577,2)</f>
        <v>16314.75</v>
      </c>
      <c r="K577" s="323"/>
      <c r="L577" s="32"/>
      <c r="M577" s="158" t="s">
        <v>1</v>
      </c>
      <c r="N577" s="159" t="s">
        <v>38</v>
      </c>
      <c r="O577" s="53"/>
      <c r="P577" s="160">
        <f>O577*H577</f>
        <v>0</v>
      </c>
      <c r="Q577" s="160">
        <v>0</v>
      </c>
      <c r="R577" s="160">
        <f>Q577*H577</f>
        <v>0</v>
      </c>
      <c r="S577" s="283"/>
      <c r="T577" s="160">
        <v>1.8</v>
      </c>
      <c r="U577" s="259">
        <f>T577*H577</f>
        <v>21.753000000000004</v>
      </c>
      <c r="V577" s="161"/>
      <c r="AT577" s="268" t="s">
        <v>144</v>
      </c>
      <c r="AV577" s="268" t="s">
        <v>139</v>
      </c>
      <c r="AW577" s="268" t="s">
        <v>79</v>
      </c>
      <c r="BA577" s="268" t="s">
        <v>137</v>
      </c>
      <c r="BG577" s="162">
        <f>IF(N577="základní",J577,0)</f>
        <v>0</v>
      </c>
      <c r="BH577" s="162">
        <f>IF(N577="snížená",J577,0)</f>
        <v>16314.75</v>
      </c>
      <c r="BI577" s="162">
        <f>IF(N577="zákl. přenesená",J577,0)</f>
        <v>0</v>
      </c>
      <c r="BJ577" s="162">
        <f>IF(N577="sníž. přenesená",J577,0)</f>
        <v>0</v>
      </c>
      <c r="BK577" s="162">
        <f>IF(N577="nulová",J577,0)</f>
        <v>0</v>
      </c>
      <c r="BL577" s="268" t="s">
        <v>79</v>
      </c>
      <c r="BM577" s="162">
        <f>ROUND(I577*H577,2)</f>
        <v>16314.75</v>
      </c>
      <c r="BN577" s="268" t="s">
        <v>144</v>
      </c>
      <c r="BO577" s="268" t="s">
        <v>805</v>
      </c>
    </row>
    <row r="578" spans="1:67" s="10" customFormat="1" x14ac:dyDescent="0.2">
      <c r="A578" s="240"/>
      <c r="B578" s="163"/>
      <c r="C578" s="197"/>
      <c r="D578" s="165" t="s">
        <v>146</v>
      </c>
      <c r="E578" s="166" t="s">
        <v>1</v>
      </c>
      <c r="F578" s="166" t="s">
        <v>227</v>
      </c>
      <c r="G578" s="164"/>
      <c r="H578" s="166" t="s">
        <v>1</v>
      </c>
      <c r="I578" s="167"/>
      <c r="J578" s="164"/>
      <c r="K578" s="164"/>
      <c r="L578" s="168"/>
      <c r="M578" s="169"/>
      <c r="N578" s="170"/>
      <c r="O578" s="170"/>
      <c r="P578" s="170"/>
      <c r="Q578" s="170"/>
      <c r="R578" s="170"/>
      <c r="S578" s="283"/>
      <c r="T578" s="170"/>
      <c r="U578" s="287"/>
      <c r="V578" s="171"/>
      <c r="AV578" s="172" t="s">
        <v>146</v>
      </c>
      <c r="AW578" s="172" t="s">
        <v>79</v>
      </c>
      <c r="AX578" s="10" t="s">
        <v>73</v>
      </c>
      <c r="AY578" s="10" t="s">
        <v>28</v>
      </c>
      <c r="AZ578" s="10" t="s">
        <v>66</v>
      </c>
      <c r="BA578" s="172" t="s">
        <v>137</v>
      </c>
    </row>
    <row r="579" spans="1:67" s="11" customFormat="1" x14ac:dyDescent="0.2">
      <c r="A579" s="241"/>
      <c r="B579" s="173"/>
      <c r="C579" s="198"/>
      <c r="D579" s="165" t="s">
        <v>146</v>
      </c>
      <c r="E579" s="175" t="s">
        <v>1</v>
      </c>
      <c r="F579" s="175" t="s">
        <v>2410</v>
      </c>
      <c r="G579" s="174"/>
      <c r="H579" s="176">
        <v>12.085000000000001</v>
      </c>
      <c r="I579" s="177"/>
      <c r="J579" s="174"/>
      <c r="K579" s="174"/>
      <c r="L579" s="178"/>
      <c r="M579" s="179"/>
      <c r="N579" s="180"/>
      <c r="O579" s="180"/>
      <c r="P579" s="180"/>
      <c r="Q579" s="180"/>
      <c r="R579" s="180"/>
      <c r="S579" s="283"/>
      <c r="T579" s="180"/>
      <c r="U579" s="287"/>
      <c r="V579" s="181"/>
      <c r="AV579" s="182" t="s">
        <v>146</v>
      </c>
      <c r="AW579" s="182" t="s">
        <v>79</v>
      </c>
      <c r="AX579" s="11" t="s">
        <v>79</v>
      </c>
      <c r="AY579" s="11" t="s">
        <v>28</v>
      </c>
      <c r="AZ579" s="11" t="s">
        <v>66</v>
      </c>
      <c r="BA579" s="182" t="s">
        <v>137</v>
      </c>
    </row>
    <row r="580" spans="1:67" s="266" customFormat="1" ht="16.5" customHeight="1" x14ac:dyDescent="0.2">
      <c r="A580" s="200"/>
      <c r="B580" s="28"/>
      <c r="C580" s="196" t="s">
        <v>806</v>
      </c>
      <c r="D580" s="154" t="s">
        <v>139</v>
      </c>
      <c r="E580" s="318" t="s">
        <v>807</v>
      </c>
      <c r="F580" s="319" t="s">
        <v>808</v>
      </c>
      <c r="G580" s="154" t="s">
        <v>142</v>
      </c>
      <c r="H580" s="155">
        <v>11.365</v>
      </c>
      <c r="I580" s="156">
        <v>2195</v>
      </c>
      <c r="J580" s="157">
        <f>ROUND(I580*H580,2)</f>
        <v>24946.18</v>
      </c>
      <c r="K580" s="319" t="s">
        <v>143</v>
      </c>
      <c r="L580" s="32"/>
      <c r="M580" s="158" t="s">
        <v>1</v>
      </c>
      <c r="N580" s="159" t="s">
        <v>38</v>
      </c>
      <c r="O580" s="53"/>
      <c r="P580" s="160">
        <f>O580*H580</f>
        <v>0</v>
      </c>
      <c r="Q580" s="160">
        <v>0</v>
      </c>
      <c r="R580" s="160">
        <f>Q580*H580</f>
        <v>0</v>
      </c>
      <c r="S580" s="283"/>
      <c r="T580" s="160">
        <v>2.2000000000000002</v>
      </c>
      <c r="U580" s="287"/>
      <c r="V580" s="161">
        <f>T580*H580</f>
        <v>25.003000000000004</v>
      </c>
      <c r="AT580" s="268" t="s">
        <v>144</v>
      </c>
      <c r="AV580" s="268" t="s">
        <v>139</v>
      </c>
      <c r="AW580" s="268" t="s">
        <v>79</v>
      </c>
      <c r="BA580" s="268" t="s">
        <v>137</v>
      </c>
      <c r="BG580" s="162">
        <f>IF(N580="základní",J580,0)</f>
        <v>0</v>
      </c>
      <c r="BH580" s="162">
        <f>IF(N580="snížená",J580,0)</f>
        <v>24946.18</v>
      </c>
      <c r="BI580" s="162">
        <f>IF(N580="zákl. přenesená",J580,0)</f>
        <v>0</v>
      </c>
      <c r="BJ580" s="162">
        <f>IF(N580="sníž. přenesená",J580,0)</f>
        <v>0</v>
      </c>
      <c r="BK580" s="162">
        <f>IF(N580="nulová",J580,0)</f>
        <v>0</v>
      </c>
      <c r="BL580" s="268" t="s">
        <v>79</v>
      </c>
      <c r="BM580" s="162">
        <f>ROUND(I580*H580,2)</f>
        <v>24946.18</v>
      </c>
      <c r="BN580" s="268" t="s">
        <v>144</v>
      </c>
      <c r="BO580" s="268" t="s">
        <v>809</v>
      </c>
    </row>
    <row r="581" spans="1:67" s="10" customFormat="1" x14ac:dyDescent="0.2">
      <c r="A581" s="240"/>
      <c r="B581" s="163"/>
      <c r="C581" s="197"/>
      <c r="D581" s="165" t="s">
        <v>146</v>
      </c>
      <c r="E581" s="166" t="s">
        <v>1</v>
      </c>
      <c r="F581" s="166" t="s">
        <v>227</v>
      </c>
      <c r="G581" s="164"/>
      <c r="H581" s="166" t="s">
        <v>1</v>
      </c>
      <c r="I581" s="167"/>
      <c r="J581" s="164"/>
      <c r="K581" s="164"/>
      <c r="L581" s="168"/>
      <c r="M581" s="169"/>
      <c r="N581" s="170"/>
      <c r="O581" s="170"/>
      <c r="P581" s="170"/>
      <c r="Q581" s="170"/>
      <c r="R581" s="170"/>
      <c r="S581" s="283"/>
      <c r="T581" s="170"/>
      <c r="U581" s="287"/>
      <c r="V581" s="171"/>
      <c r="AV581" s="172" t="s">
        <v>146</v>
      </c>
      <c r="AW581" s="172" t="s">
        <v>79</v>
      </c>
      <c r="AX581" s="10" t="s">
        <v>73</v>
      </c>
      <c r="AY581" s="10" t="s">
        <v>28</v>
      </c>
      <c r="AZ581" s="10" t="s">
        <v>66</v>
      </c>
      <c r="BA581" s="172" t="s">
        <v>137</v>
      </c>
    </row>
    <row r="582" spans="1:67" s="11" customFormat="1" x14ac:dyDescent="0.2">
      <c r="A582" s="241"/>
      <c r="B582" s="173"/>
      <c r="C582" s="198"/>
      <c r="D582" s="165" t="s">
        <v>146</v>
      </c>
      <c r="E582" s="175" t="s">
        <v>1</v>
      </c>
      <c r="F582" s="175" t="s">
        <v>573</v>
      </c>
      <c r="G582" s="174"/>
      <c r="H582" s="176">
        <v>3.4420000000000002</v>
      </c>
      <c r="I582" s="177"/>
      <c r="J582" s="174"/>
      <c r="K582" s="174"/>
      <c r="L582" s="178"/>
      <c r="M582" s="179"/>
      <c r="N582" s="180"/>
      <c r="O582" s="180"/>
      <c r="P582" s="180"/>
      <c r="Q582" s="180"/>
      <c r="R582" s="180"/>
      <c r="S582" s="283"/>
      <c r="T582" s="180"/>
      <c r="U582" s="287"/>
      <c r="V582" s="181"/>
      <c r="AV582" s="182" t="s">
        <v>146</v>
      </c>
      <c r="AW582" s="182" t="s">
        <v>79</v>
      </c>
      <c r="AX582" s="11" t="s">
        <v>79</v>
      </c>
      <c r="AY582" s="11" t="s">
        <v>28</v>
      </c>
      <c r="AZ582" s="11" t="s">
        <v>66</v>
      </c>
      <c r="BA582" s="182" t="s">
        <v>137</v>
      </c>
    </row>
    <row r="583" spans="1:67" s="11" customFormat="1" x14ac:dyDescent="0.2">
      <c r="A583" s="241"/>
      <c r="B583" s="173"/>
      <c r="C583" s="198"/>
      <c r="D583" s="165" t="s">
        <v>146</v>
      </c>
      <c r="E583" s="175" t="s">
        <v>1</v>
      </c>
      <c r="F583" s="175" t="s">
        <v>574</v>
      </c>
      <c r="G583" s="174"/>
      <c r="H583" s="176">
        <v>6.33</v>
      </c>
      <c r="I583" s="177"/>
      <c r="J583" s="174"/>
      <c r="K583" s="174"/>
      <c r="L583" s="178"/>
      <c r="M583" s="179"/>
      <c r="N583" s="180"/>
      <c r="O583" s="180"/>
      <c r="P583" s="180"/>
      <c r="Q583" s="180"/>
      <c r="R583" s="180"/>
      <c r="S583" s="283"/>
      <c r="T583" s="180"/>
      <c r="U583" s="287"/>
      <c r="V583" s="181"/>
      <c r="AV583" s="182" t="s">
        <v>146</v>
      </c>
      <c r="AW583" s="182" t="s">
        <v>79</v>
      </c>
      <c r="AX583" s="11" t="s">
        <v>79</v>
      </c>
      <c r="AY583" s="11" t="s">
        <v>28</v>
      </c>
      <c r="AZ583" s="11" t="s">
        <v>66</v>
      </c>
      <c r="BA583" s="182" t="s">
        <v>137</v>
      </c>
    </row>
    <row r="584" spans="1:67" s="11" customFormat="1" x14ac:dyDescent="0.2">
      <c r="A584" s="241"/>
      <c r="B584" s="173"/>
      <c r="C584" s="198"/>
      <c r="D584" s="165" t="s">
        <v>146</v>
      </c>
      <c r="E584" s="175" t="s">
        <v>1</v>
      </c>
      <c r="F584" s="175" t="s">
        <v>228</v>
      </c>
      <c r="G584" s="174"/>
      <c r="H584" s="176">
        <v>1.593</v>
      </c>
      <c r="I584" s="177"/>
      <c r="J584" s="174"/>
      <c r="K584" s="174"/>
      <c r="L584" s="178"/>
      <c r="M584" s="179"/>
      <c r="N584" s="180"/>
      <c r="O584" s="180"/>
      <c r="P584" s="180"/>
      <c r="Q584" s="180"/>
      <c r="R584" s="180"/>
      <c r="S584" s="283"/>
      <c r="T584" s="180"/>
      <c r="U584" s="287"/>
      <c r="V584" s="181"/>
      <c r="AV584" s="182" t="s">
        <v>146</v>
      </c>
      <c r="AW584" s="182" t="s">
        <v>79</v>
      </c>
      <c r="AX584" s="11" t="s">
        <v>79</v>
      </c>
      <c r="AY584" s="11" t="s">
        <v>28</v>
      </c>
      <c r="AZ584" s="11" t="s">
        <v>66</v>
      </c>
      <c r="BA584" s="182" t="s">
        <v>137</v>
      </c>
    </row>
    <row r="585" spans="1:67" s="266" customFormat="1" ht="16.5" customHeight="1" x14ac:dyDescent="0.2">
      <c r="A585" s="200"/>
      <c r="B585" s="28"/>
      <c r="C585" s="226" t="s">
        <v>2502</v>
      </c>
      <c r="D585" s="217" t="s">
        <v>139</v>
      </c>
      <c r="E585" s="327" t="s">
        <v>2398</v>
      </c>
      <c r="F585" s="328" t="s">
        <v>2399</v>
      </c>
      <c r="G585" s="217" t="s">
        <v>142</v>
      </c>
      <c r="H585" s="218">
        <v>6.0862999999999996</v>
      </c>
      <c r="I585" s="219">
        <v>2865</v>
      </c>
      <c r="J585" s="220">
        <f>ROUND(I585*H585,2)</f>
        <v>17437.25</v>
      </c>
      <c r="K585" s="323"/>
      <c r="L585" s="32"/>
      <c r="M585" s="158" t="s">
        <v>1</v>
      </c>
      <c r="N585" s="159" t="s">
        <v>38</v>
      </c>
      <c r="O585" s="53"/>
      <c r="P585" s="160">
        <f>O585*H585</f>
        <v>0</v>
      </c>
      <c r="Q585" s="160">
        <v>0</v>
      </c>
      <c r="R585" s="160">
        <f>Q585*H585</f>
        <v>0</v>
      </c>
      <c r="S585" s="283"/>
      <c r="T585" s="160">
        <v>2.2000000000000002</v>
      </c>
      <c r="U585" s="259">
        <f>T585*H585</f>
        <v>13.389860000000001</v>
      </c>
      <c r="V585" s="161"/>
      <c r="AT585" s="268" t="s">
        <v>144</v>
      </c>
      <c r="AV585" s="268" t="s">
        <v>139</v>
      </c>
      <c r="AW585" s="268" t="s">
        <v>79</v>
      </c>
      <c r="BA585" s="268" t="s">
        <v>137</v>
      </c>
      <c r="BG585" s="162">
        <f>IF(N585="základní",J585,0)</f>
        <v>0</v>
      </c>
      <c r="BH585" s="162">
        <f>IF(N585="snížená",J585,0)</f>
        <v>17437.25</v>
      </c>
      <c r="BI585" s="162">
        <f>IF(N585="zákl. přenesená",J585,0)</f>
        <v>0</v>
      </c>
      <c r="BJ585" s="162">
        <f>IF(N585="sníž. přenesená",J585,0)</f>
        <v>0</v>
      </c>
      <c r="BK585" s="162">
        <f>IF(N585="nulová",J585,0)</f>
        <v>0</v>
      </c>
      <c r="BL585" s="268" t="s">
        <v>79</v>
      </c>
      <c r="BM585" s="162">
        <f>ROUND(I585*H585,2)</f>
        <v>17437.25</v>
      </c>
      <c r="BN585" s="268" t="s">
        <v>144</v>
      </c>
      <c r="BO585" s="268" t="s">
        <v>809</v>
      </c>
    </row>
    <row r="586" spans="1:67" s="10" customFormat="1" x14ac:dyDescent="0.2">
      <c r="A586" s="240"/>
      <c r="B586" s="163"/>
      <c r="C586" s="197"/>
      <c r="D586" s="165" t="s">
        <v>146</v>
      </c>
      <c r="E586" s="166" t="s">
        <v>1</v>
      </c>
      <c r="F586" s="166" t="s">
        <v>227</v>
      </c>
      <c r="G586" s="164"/>
      <c r="H586" s="166" t="s">
        <v>1</v>
      </c>
      <c r="I586" s="167"/>
      <c r="J586" s="164"/>
      <c r="K586" s="164"/>
      <c r="L586" s="168"/>
      <c r="M586" s="169"/>
      <c r="N586" s="170"/>
      <c r="O586" s="170"/>
      <c r="P586" s="170"/>
      <c r="Q586" s="170"/>
      <c r="R586" s="170"/>
      <c r="S586" s="283"/>
      <c r="T586" s="170"/>
      <c r="U586" s="287"/>
      <c r="V586" s="171"/>
      <c r="AV586" s="172" t="s">
        <v>146</v>
      </c>
      <c r="AW586" s="172" t="s">
        <v>79</v>
      </c>
      <c r="AX586" s="10" t="s">
        <v>73</v>
      </c>
      <c r="AY586" s="10" t="s">
        <v>28</v>
      </c>
      <c r="AZ586" s="10" t="s">
        <v>66</v>
      </c>
      <c r="BA586" s="172" t="s">
        <v>137</v>
      </c>
    </row>
    <row r="587" spans="1:67" s="11" customFormat="1" x14ac:dyDescent="0.2">
      <c r="A587" s="241"/>
      <c r="B587" s="173"/>
      <c r="C587" s="198"/>
      <c r="D587" s="165" t="s">
        <v>146</v>
      </c>
      <c r="E587" s="175" t="s">
        <v>1</v>
      </c>
      <c r="F587" s="175" t="s">
        <v>2400</v>
      </c>
      <c r="G587" s="174"/>
      <c r="H587" s="176">
        <v>6.0862999999999996</v>
      </c>
      <c r="I587" s="177"/>
      <c r="J587" s="174"/>
      <c r="K587" s="174"/>
      <c r="L587" s="178"/>
      <c r="M587" s="179"/>
      <c r="N587" s="180"/>
      <c r="O587" s="180"/>
      <c r="P587" s="180"/>
      <c r="Q587" s="180"/>
      <c r="R587" s="180"/>
      <c r="S587" s="283"/>
      <c r="T587" s="180"/>
      <c r="U587" s="287"/>
      <c r="V587" s="181"/>
      <c r="AV587" s="182" t="s">
        <v>146</v>
      </c>
      <c r="AW587" s="182" t="s">
        <v>79</v>
      </c>
      <c r="AX587" s="11" t="s">
        <v>79</v>
      </c>
      <c r="AY587" s="11" t="s">
        <v>28</v>
      </c>
      <c r="AZ587" s="11" t="s">
        <v>66</v>
      </c>
      <c r="BA587" s="182" t="s">
        <v>137</v>
      </c>
    </row>
    <row r="588" spans="1:67" s="266" customFormat="1" ht="16.5" customHeight="1" x14ac:dyDescent="0.2">
      <c r="A588" s="200"/>
      <c r="B588" s="28"/>
      <c r="C588" s="226" t="s">
        <v>2503</v>
      </c>
      <c r="D588" s="217" t="s">
        <v>139</v>
      </c>
      <c r="E588" s="327" t="s">
        <v>2402</v>
      </c>
      <c r="F588" s="328" t="s">
        <v>2401</v>
      </c>
      <c r="G588" s="217" t="s">
        <v>142</v>
      </c>
      <c r="H588" s="218">
        <v>2.4889999999999999</v>
      </c>
      <c r="I588" s="219">
        <v>1565</v>
      </c>
      <c r="J588" s="220">
        <f>ROUND(I588*H588,2)</f>
        <v>3895.29</v>
      </c>
      <c r="K588" s="323"/>
      <c r="L588" s="32"/>
      <c r="M588" s="158" t="s">
        <v>1</v>
      </c>
      <c r="N588" s="159" t="s">
        <v>38</v>
      </c>
      <c r="O588" s="53"/>
      <c r="P588" s="160">
        <f>O588*H588</f>
        <v>0</v>
      </c>
      <c r="Q588" s="160">
        <v>0</v>
      </c>
      <c r="R588" s="160">
        <f>Q588*H588</f>
        <v>0</v>
      </c>
      <c r="S588" s="283"/>
      <c r="T588" s="160">
        <v>2.2000000000000002</v>
      </c>
      <c r="U588" s="259">
        <f>T588*H588</f>
        <v>5.4758000000000004</v>
      </c>
      <c r="V588" s="161"/>
      <c r="AT588" s="268" t="s">
        <v>144</v>
      </c>
      <c r="AV588" s="268" t="s">
        <v>139</v>
      </c>
      <c r="AW588" s="268" t="s">
        <v>79</v>
      </c>
      <c r="BA588" s="268" t="s">
        <v>137</v>
      </c>
      <c r="BG588" s="162">
        <f>IF(N588="základní",J588,0)</f>
        <v>0</v>
      </c>
      <c r="BH588" s="162">
        <f>IF(N588="snížená",J588,0)</f>
        <v>3895.29</v>
      </c>
      <c r="BI588" s="162">
        <f>IF(N588="zákl. přenesená",J588,0)</f>
        <v>0</v>
      </c>
      <c r="BJ588" s="162">
        <f>IF(N588="sníž. přenesená",J588,0)</f>
        <v>0</v>
      </c>
      <c r="BK588" s="162">
        <f>IF(N588="nulová",J588,0)</f>
        <v>0</v>
      </c>
      <c r="BL588" s="268" t="s">
        <v>79</v>
      </c>
      <c r="BM588" s="162">
        <f>ROUND(I588*H588,2)</f>
        <v>3895.29</v>
      </c>
      <c r="BN588" s="268" t="s">
        <v>144</v>
      </c>
      <c r="BO588" s="268" t="s">
        <v>809</v>
      </c>
    </row>
    <row r="589" spans="1:67" s="10" customFormat="1" x14ac:dyDescent="0.2">
      <c r="A589" s="240"/>
      <c r="B589" s="163"/>
      <c r="C589" s="197"/>
      <c r="D589" s="165" t="s">
        <v>146</v>
      </c>
      <c r="E589" s="166" t="s">
        <v>1</v>
      </c>
      <c r="F589" s="166" t="s">
        <v>227</v>
      </c>
      <c r="G589" s="164"/>
      <c r="H589" s="166" t="s">
        <v>1</v>
      </c>
      <c r="I589" s="167"/>
      <c r="J589" s="164"/>
      <c r="K589" s="164"/>
      <c r="L589" s="168"/>
      <c r="M589" s="169"/>
      <c r="N589" s="170"/>
      <c r="O589" s="170"/>
      <c r="P589" s="170"/>
      <c r="Q589" s="170"/>
      <c r="R589" s="170"/>
      <c r="S589" s="283"/>
      <c r="T589" s="170"/>
      <c r="U589" s="287"/>
      <c r="V589" s="171"/>
      <c r="AV589" s="172" t="s">
        <v>146</v>
      </c>
      <c r="AW589" s="172" t="s">
        <v>79</v>
      </c>
      <c r="AX589" s="10" t="s">
        <v>73</v>
      </c>
      <c r="AY589" s="10" t="s">
        <v>28</v>
      </c>
      <c r="AZ589" s="10" t="s">
        <v>66</v>
      </c>
      <c r="BA589" s="172" t="s">
        <v>137</v>
      </c>
    </row>
    <row r="590" spans="1:67" s="11" customFormat="1" x14ac:dyDescent="0.2">
      <c r="A590" s="241"/>
      <c r="B590" s="173"/>
      <c r="C590" s="198"/>
      <c r="D590" s="165" t="s">
        <v>146</v>
      </c>
      <c r="E590" s="175" t="s">
        <v>1</v>
      </c>
      <c r="F590" s="175" t="s">
        <v>2507</v>
      </c>
      <c r="G590" s="174"/>
      <c r="H590" s="176">
        <v>2.4885000000000002</v>
      </c>
      <c r="I590" s="177"/>
      <c r="J590" s="174"/>
      <c r="K590" s="174"/>
      <c r="L590" s="178"/>
      <c r="M590" s="179"/>
      <c r="N590" s="180"/>
      <c r="O590" s="180"/>
      <c r="P590" s="180"/>
      <c r="Q590" s="180"/>
      <c r="R590" s="180"/>
      <c r="S590" s="283"/>
      <c r="T590" s="180"/>
      <c r="U590" s="287"/>
      <c r="V590" s="181"/>
      <c r="AV590" s="182" t="s">
        <v>146</v>
      </c>
      <c r="AW590" s="182" t="s">
        <v>79</v>
      </c>
      <c r="AX590" s="11" t="s">
        <v>79</v>
      </c>
      <c r="AY590" s="11" t="s">
        <v>28</v>
      </c>
      <c r="AZ590" s="11" t="s">
        <v>66</v>
      </c>
      <c r="BA590" s="182" t="s">
        <v>137</v>
      </c>
    </row>
    <row r="591" spans="1:67" s="266" customFormat="1" ht="16.5" customHeight="1" x14ac:dyDescent="0.2">
      <c r="A591" s="200"/>
      <c r="B591" s="28"/>
      <c r="C591" s="196" t="s">
        <v>810</v>
      </c>
      <c r="D591" s="154" t="s">
        <v>139</v>
      </c>
      <c r="E591" s="318" t="s">
        <v>811</v>
      </c>
      <c r="F591" s="319" t="s">
        <v>812</v>
      </c>
      <c r="G591" s="154" t="s">
        <v>142</v>
      </c>
      <c r="H591" s="155">
        <v>11.365</v>
      </c>
      <c r="I591" s="156">
        <v>978</v>
      </c>
      <c r="J591" s="157">
        <f>ROUND(I591*H591,2)</f>
        <v>11114.97</v>
      </c>
      <c r="K591" s="319" t="s">
        <v>143</v>
      </c>
      <c r="L591" s="32"/>
      <c r="M591" s="158" t="s">
        <v>1</v>
      </c>
      <c r="N591" s="159" t="s">
        <v>38</v>
      </c>
      <c r="O591" s="53"/>
      <c r="P591" s="160">
        <f>O591*H591</f>
        <v>0</v>
      </c>
      <c r="Q591" s="160">
        <v>0</v>
      </c>
      <c r="R591" s="160">
        <f>Q591*H591</f>
        <v>0</v>
      </c>
      <c r="S591" s="283"/>
      <c r="T591" s="160">
        <v>4.7000000000000002E-3</v>
      </c>
      <c r="U591" s="287"/>
      <c r="V591" s="161">
        <f>T591*H591</f>
        <v>5.3415500000000005E-2</v>
      </c>
      <c r="AT591" s="268" t="s">
        <v>144</v>
      </c>
      <c r="AV591" s="268" t="s">
        <v>139</v>
      </c>
      <c r="AW591" s="268" t="s">
        <v>79</v>
      </c>
      <c r="BA591" s="268" t="s">
        <v>137</v>
      </c>
      <c r="BG591" s="162">
        <f>IF(N591="základní",J591,0)</f>
        <v>0</v>
      </c>
      <c r="BH591" s="162">
        <f>IF(N591="snížená",J591,0)</f>
        <v>11114.97</v>
      </c>
      <c r="BI591" s="162">
        <f>IF(N591="zákl. přenesená",J591,0)</f>
        <v>0</v>
      </c>
      <c r="BJ591" s="162">
        <f>IF(N591="sníž. přenesená",J591,0)</f>
        <v>0</v>
      </c>
      <c r="BK591" s="162">
        <f>IF(N591="nulová",J591,0)</f>
        <v>0</v>
      </c>
      <c r="BL591" s="268" t="s">
        <v>79</v>
      </c>
      <c r="BM591" s="162">
        <f>ROUND(I591*H591,2)</f>
        <v>11114.97</v>
      </c>
      <c r="BN591" s="268" t="s">
        <v>144</v>
      </c>
      <c r="BO591" s="268" t="s">
        <v>813</v>
      </c>
    </row>
    <row r="592" spans="1:67" s="11" customFormat="1" x14ac:dyDescent="0.2">
      <c r="A592" s="241"/>
      <c r="B592" s="173"/>
      <c r="C592" s="198"/>
      <c r="D592" s="165" t="s">
        <v>146</v>
      </c>
      <c r="E592" s="175" t="s">
        <v>1</v>
      </c>
      <c r="F592" s="175" t="s">
        <v>814</v>
      </c>
      <c r="G592" s="174"/>
      <c r="H592" s="176">
        <v>11.365</v>
      </c>
      <c r="I592" s="177"/>
      <c r="J592" s="174"/>
      <c r="K592" s="174"/>
      <c r="L592" s="178"/>
      <c r="M592" s="179"/>
      <c r="N592" s="180"/>
      <c r="O592" s="180"/>
      <c r="P592" s="180"/>
      <c r="Q592" s="180"/>
      <c r="R592" s="180"/>
      <c r="S592" s="283"/>
      <c r="T592" s="180"/>
      <c r="U592" s="287"/>
      <c r="V592" s="181"/>
      <c r="AV592" s="182" t="s">
        <v>146</v>
      </c>
      <c r="AW592" s="182" t="s">
        <v>79</v>
      </c>
      <c r="AX592" s="11" t="s">
        <v>79</v>
      </c>
      <c r="AY592" s="11" t="s">
        <v>28</v>
      </c>
      <c r="AZ592" s="11" t="s">
        <v>66</v>
      </c>
      <c r="BA592" s="182" t="s">
        <v>137</v>
      </c>
    </row>
    <row r="593" spans="1:67" s="266" customFormat="1" ht="16.5" customHeight="1" x14ac:dyDescent="0.2">
      <c r="A593" s="200"/>
      <c r="B593" s="28"/>
      <c r="C593" s="196" t="s">
        <v>815</v>
      </c>
      <c r="D593" s="154" t="s">
        <v>139</v>
      </c>
      <c r="E593" s="318" t="s">
        <v>816</v>
      </c>
      <c r="F593" s="319" t="s">
        <v>817</v>
      </c>
      <c r="G593" s="154" t="s">
        <v>242</v>
      </c>
      <c r="H593" s="155">
        <v>125.01</v>
      </c>
      <c r="I593" s="156">
        <v>175</v>
      </c>
      <c r="J593" s="157">
        <f>ROUND(I593*H593,2)</f>
        <v>21876.75</v>
      </c>
      <c r="K593" s="319" t="s">
        <v>143</v>
      </c>
      <c r="L593" s="32"/>
      <c r="M593" s="158" t="s">
        <v>1</v>
      </c>
      <c r="N593" s="159" t="s">
        <v>38</v>
      </c>
      <c r="O593" s="53"/>
      <c r="P593" s="160">
        <f>O593*H593</f>
        <v>0</v>
      </c>
      <c r="Q593" s="160">
        <v>0</v>
      </c>
      <c r="R593" s="160">
        <f>Q593*H593</f>
        <v>0</v>
      </c>
      <c r="S593" s="283"/>
      <c r="T593" s="160">
        <v>0</v>
      </c>
      <c r="U593" s="287"/>
      <c r="V593" s="161">
        <f>T593*H593</f>
        <v>0</v>
      </c>
      <c r="AT593" s="268" t="s">
        <v>144</v>
      </c>
      <c r="AV593" s="268" t="s">
        <v>139</v>
      </c>
      <c r="AW593" s="268" t="s">
        <v>79</v>
      </c>
      <c r="BA593" s="268" t="s">
        <v>137</v>
      </c>
      <c r="BG593" s="162">
        <f>IF(N593="základní",J593,0)</f>
        <v>0</v>
      </c>
      <c r="BH593" s="162">
        <f>IF(N593="snížená",J593,0)</f>
        <v>21876.75</v>
      </c>
      <c r="BI593" s="162">
        <f>IF(N593="zákl. přenesená",J593,0)</f>
        <v>0</v>
      </c>
      <c r="BJ593" s="162">
        <f>IF(N593="sníž. přenesená",J593,0)</f>
        <v>0</v>
      </c>
      <c r="BK593" s="162">
        <f>IF(N593="nulová",J593,0)</f>
        <v>0</v>
      </c>
      <c r="BL593" s="268" t="s">
        <v>79</v>
      </c>
      <c r="BM593" s="162">
        <f>ROUND(I593*H593,2)</f>
        <v>21876.75</v>
      </c>
      <c r="BN593" s="268" t="s">
        <v>144</v>
      </c>
      <c r="BO593" s="268" t="s">
        <v>818</v>
      </c>
    </row>
    <row r="594" spans="1:67" s="10" customFormat="1" x14ac:dyDescent="0.2">
      <c r="A594" s="240"/>
      <c r="B594" s="163"/>
      <c r="C594" s="197"/>
      <c r="D594" s="165" t="s">
        <v>146</v>
      </c>
      <c r="E594" s="166" t="s">
        <v>1</v>
      </c>
      <c r="F594" s="166" t="s">
        <v>287</v>
      </c>
      <c r="G594" s="164"/>
      <c r="H594" s="166" t="s">
        <v>1</v>
      </c>
      <c r="I594" s="167"/>
      <c r="J594" s="164"/>
      <c r="K594" s="164"/>
      <c r="L594" s="168"/>
      <c r="M594" s="169"/>
      <c r="N594" s="170"/>
      <c r="O594" s="170"/>
      <c r="P594" s="170"/>
      <c r="Q594" s="170"/>
      <c r="R594" s="170"/>
      <c r="S594" s="283"/>
      <c r="T594" s="170"/>
      <c r="U594" s="287"/>
      <c r="V594" s="171"/>
      <c r="AV594" s="172" t="s">
        <v>146</v>
      </c>
      <c r="AW594" s="172" t="s">
        <v>79</v>
      </c>
      <c r="AX594" s="10" t="s">
        <v>73</v>
      </c>
      <c r="AY594" s="10" t="s">
        <v>28</v>
      </c>
      <c r="AZ594" s="10" t="s">
        <v>66</v>
      </c>
      <c r="BA594" s="172" t="s">
        <v>137</v>
      </c>
    </row>
    <row r="595" spans="1:67" s="11" customFormat="1" x14ac:dyDescent="0.2">
      <c r="A595" s="241"/>
      <c r="B595" s="173"/>
      <c r="C595" s="198"/>
      <c r="D595" s="165" t="s">
        <v>146</v>
      </c>
      <c r="E595" s="175" t="s">
        <v>1</v>
      </c>
      <c r="F595" s="175" t="s">
        <v>819</v>
      </c>
      <c r="G595" s="174"/>
      <c r="H595" s="176">
        <v>125.01</v>
      </c>
      <c r="I595" s="177"/>
      <c r="J595" s="174"/>
      <c r="K595" s="174"/>
      <c r="L595" s="178"/>
      <c r="M595" s="179"/>
      <c r="N595" s="180"/>
      <c r="O595" s="180"/>
      <c r="P595" s="180"/>
      <c r="Q595" s="180"/>
      <c r="R595" s="180"/>
      <c r="S595" s="283"/>
      <c r="T595" s="180"/>
      <c r="U595" s="287"/>
      <c r="V595" s="181"/>
      <c r="AV595" s="182" t="s">
        <v>146</v>
      </c>
      <c r="AW595" s="182" t="s">
        <v>79</v>
      </c>
      <c r="AX595" s="11" t="s">
        <v>79</v>
      </c>
      <c r="AY595" s="11" t="s">
        <v>28</v>
      </c>
      <c r="AZ595" s="11" t="s">
        <v>66</v>
      </c>
      <c r="BA595" s="182" t="s">
        <v>137</v>
      </c>
    </row>
    <row r="596" spans="1:67" s="266" customFormat="1" ht="16.5" customHeight="1" x14ac:dyDescent="0.2">
      <c r="A596" s="200"/>
      <c r="B596" s="28"/>
      <c r="C596" s="196" t="s">
        <v>820</v>
      </c>
      <c r="D596" s="154" t="s">
        <v>139</v>
      </c>
      <c r="E596" s="318" t="s">
        <v>821</v>
      </c>
      <c r="F596" s="319" t="s">
        <v>822</v>
      </c>
      <c r="G596" s="154" t="s">
        <v>242</v>
      </c>
      <c r="H596" s="155">
        <v>250.02</v>
      </c>
      <c r="I596" s="156">
        <v>47</v>
      </c>
      <c r="J596" s="157">
        <f>ROUND(I596*H596,2)</f>
        <v>11750.94</v>
      </c>
      <c r="K596" s="319" t="s">
        <v>143</v>
      </c>
      <c r="L596" s="32"/>
      <c r="M596" s="158" t="s">
        <v>1</v>
      </c>
      <c r="N596" s="159" t="s">
        <v>38</v>
      </c>
      <c r="O596" s="53"/>
      <c r="P596" s="160">
        <f>O596*H596</f>
        <v>0</v>
      </c>
      <c r="Q596" s="160">
        <v>0</v>
      </c>
      <c r="R596" s="160">
        <f>Q596*H596</f>
        <v>0</v>
      </c>
      <c r="S596" s="283"/>
      <c r="T596" s="160">
        <v>0</v>
      </c>
      <c r="U596" s="287"/>
      <c r="V596" s="161">
        <f>T596*H596</f>
        <v>0</v>
      </c>
      <c r="AT596" s="268" t="s">
        <v>144</v>
      </c>
      <c r="AV596" s="268" t="s">
        <v>139</v>
      </c>
      <c r="AW596" s="268" t="s">
        <v>79</v>
      </c>
      <c r="BA596" s="268" t="s">
        <v>137</v>
      </c>
      <c r="BG596" s="162">
        <f>IF(N596="základní",J596,0)</f>
        <v>0</v>
      </c>
      <c r="BH596" s="162">
        <f>IF(N596="snížená",J596,0)</f>
        <v>11750.94</v>
      </c>
      <c r="BI596" s="162">
        <f>IF(N596="zákl. přenesená",J596,0)</f>
        <v>0</v>
      </c>
      <c r="BJ596" s="162">
        <f>IF(N596="sníž. přenesená",J596,0)</f>
        <v>0</v>
      </c>
      <c r="BK596" s="162">
        <f>IF(N596="nulová",J596,0)</f>
        <v>0</v>
      </c>
      <c r="BL596" s="268" t="s">
        <v>79</v>
      </c>
      <c r="BM596" s="162">
        <f>ROUND(I596*H596,2)</f>
        <v>11750.94</v>
      </c>
      <c r="BN596" s="268" t="s">
        <v>144</v>
      </c>
      <c r="BO596" s="268" t="s">
        <v>823</v>
      </c>
    </row>
    <row r="597" spans="1:67" s="11" customFormat="1" x14ac:dyDescent="0.2">
      <c r="A597" s="241"/>
      <c r="B597" s="173"/>
      <c r="C597" s="198"/>
      <c r="D597" s="165" t="s">
        <v>146</v>
      </c>
      <c r="E597" s="175" t="s">
        <v>1</v>
      </c>
      <c r="F597" s="175" t="s">
        <v>824</v>
      </c>
      <c r="G597" s="174"/>
      <c r="H597" s="176">
        <v>250.02</v>
      </c>
      <c r="I597" s="177"/>
      <c r="J597" s="174"/>
      <c r="K597" s="174"/>
      <c r="L597" s="178"/>
      <c r="M597" s="179"/>
      <c r="N597" s="180"/>
      <c r="O597" s="180"/>
      <c r="P597" s="180"/>
      <c r="Q597" s="180"/>
      <c r="R597" s="180"/>
      <c r="S597" s="283"/>
      <c r="T597" s="180"/>
      <c r="U597" s="287"/>
      <c r="V597" s="181"/>
      <c r="AV597" s="182" t="s">
        <v>146</v>
      </c>
      <c r="AW597" s="182" t="s">
        <v>79</v>
      </c>
      <c r="AX597" s="11" t="s">
        <v>79</v>
      </c>
      <c r="AY597" s="11" t="s">
        <v>28</v>
      </c>
      <c r="AZ597" s="11" t="s">
        <v>66</v>
      </c>
      <c r="BA597" s="182" t="s">
        <v>137</v>
      </c>
    </row>
    <row r="598" spans="1:67" s="266" customFormat="1" ht="16.5" customHeight="1" x14ac:dyDescent="0.2">
      <c r="A598" s="200"/>
      <c r="B598" s="28"/>
      <c r="C598" s="196" t="s">
        <v>825</v>
      </c>
      <c r="D598" s="154" t="s">
        <v>139</v>
      </c>
      <c r="E598" s="318" t="s">
        <v>826</v>
      </c>
      <c r="F598" s="319" t="s">
        <v>827</v>
      </c>
      <c r="G598" s="154" t="s">
        <v>242</v>
      </c>
      <c r="H598" s="155">
        <v>50.08</v>
      </c>
      <c r="I598" s="156">
        <v>85</v>
      </c>
      <c r="J598" s="157">
        <f>ROUND(I598*H598,2)</f>
        <v>4256.8</v>
      </c>
      <c r="K598" s="319" t="s">
        <v>143</v>
      </c>
      <c r="L598" s="32"/>
      <c r="M598" s="158" t="s">
        <v>1</v>
      </c>
      <c r="N598" s="159" t="s">
        <v>38</v>
      </c>
      <c r="O598" s="53"/>
      <c r="P598" s="160">
        <f>O598*H598</f>
        <v>0</v>
      </c>
      <c r="Q598" s="160">
        <v>0</v>
      </c>
      <c r="R598" s="160">
        <f>Q598*H598</f>
        <v>0</v>
      </c>
      <c r="S598" s="283"/>
      <c r="T598" s="160">
        <v>5.7000000000000002E-2</v>
      </c>
      <c r="U598" s="287"/>
      <c r="V598" s="161">
        <f>T598*H598</f>
        <v>2.8545600000000002</v>
      </c>
      <c r="AT598" s="268" t="s">
        <v>144</v>
      </c>
      <c r="AV598" s="268" t="s">
        <v>139</v>
      </c>
      <c r="AW598" s="268" t="s">
        <v>79</v>
      </c>
      <c r="BA598" s="268" t="s">
        <v>137</v>
      </c>
      <c r="BG598" s="162">
        <f>IF(N598="základní",J598,0)</f>
        <v>0</v>
      </c>
      <c r="BH598" s="162">
        <f>IF(N598="snížená",J598,0)</f>
        <v>4256.8</v>
      </c>
      <c r="BI598" s="162">
        <f>IF(N598="zákl. přenesená",J598,0)</f>
        <v>0</v>
      </c>
      <c r="BJ598" s="162">
        <f>IF(N598="sníž. přenesená",J598,0)</f>
        <v>0</v>
      </c>
      <c r="BK598" s="162">
        <f>IF(N598="nulová",J598,0)</f>
        <v>0</v>
      </c>
      <c r="BL598" s="268" t="s">
        <v>79</v>
      </c>
      <c r="BM598" s="162">
        <f>ROUND(I598*H598,2)</f>
        <v>4256.8</v>
      </c>
      <c r="BN598" s="268" t="s">
        <v>144</v>
      </c>
      <c r="BO598" s="268" t="s">
        <v>828</v>
      </c>
    </row>
    <row r="599" spans="1:67" s="10" customFormat="1" x14ac:dyDescent="0.2">
      <c r="A599" s="240"/>
      <c r="B599" s="163"/>
      <c r="C599" s="197"/>
      <c r="D599" s="165" t="s">
        <v>146</v>
      </c>
      <c r="E599" s="166" t="s">
        <v>1</v>
      </c>
      <c r="F599" s="166" t="s">
        <v>287</v>
      </c>
      <c r="G599" s="164"/>
      <c r="H599" s="166" t="s">
        <v>1</v>
      </c>
      <c r="I599" s="167"/>
      <c r="J599" s="164"/>
      <c r="K599" s="164"/>
      <c r="L599" s="168"/>
      <c r="M599" s="169"/>
      <c r="N599" s="170"/>
      <c r="O599" s="170"/>
      <c r="P599" s="170"/>
      <c r="Q599" s="170"/>
      <c r="R599" s="170"/>
      <c r="S599" s="283"/>
      <c r="T599" s="170"/>
      <c r="U599" s="287"/>
      <c r="V599" s="171"/>
      <c r="AV599" s="172" t="s">
        <v>146</v>
      </c>
      <c r="AW599" s="172" t="s">
        <v>79</v>
      </c>
      <c r="AX599" s="10" t="s">
        <v>73</v>
      </c>
      <c r="AY599" s="10" t="s">
        <v>28</v>
      </c>
      <c r="AZ599" s="10" t="s">
        <v>66</v>
      </c>
      <c r="BA599" s="172" t="s">
        <v>137</v>
      </c>
    </row>
    <row r="600" spans="1:67" s="11" customFormat="1" x14ac:dyDescent="0.2">
      <c r="A600" s="241"/>
      <c r="B600" s="173"/>
      <c r="C600" s="198"/>
      <c r="D600" s="165" t="s">
        <v>146</v>
      </c>
      <c r="E600" s="175" t="s">
        <v>1</v>
      </c>
      <c r="F600" s="175" t="s">
        <v>829</v>
      </c>
      <c r="G600" s="174"/>
      <c r="H600" s="176">
        <v>50.08</v>
      </c>
      <c r="I600" s="177"/>
      <c r="J600" s="174"/>
      <c r="K600" s="174"/>
      <c r="L600" s="178"/>
      <c r="M600" s="179"/>
      <c r="N600" s="180"/>
      <c r="O600" s="180"/>
      <c r="P600" s="180"/>
      <c r="Q600" s="180"/>
      <c r="R600" s="180"/>
      <c r="S600" s="283"/>
      <c r="T600" s="180"/>
      <c r="U600" s="287"/>
      <c r="V600" s="181"/>
      <c r="AV600" s="182" t="s">
        <v>146</v>
      </c>
      <c r="AW600" s="182" t="s">
        <v>79</v>
      </c>
      <c r="AX600" s="11" t="s">
        <v>79</v>
      </c>
      <c r="AY600" s="11" t="s">
        <v>28</v>
      </c>
      <c r="AZ600" s="11" t="s">
        <v>66</v>
      </c>
      <c r="BA600" s="182" t="s">
        <v>137</v>
      </c>
    </row>
    <row r="601" spans="1:67" s="266" customFormat="1" ht="16.5" customHeight="1" x14ac:dyDescent="0.2">
      <c r="A601" s="200"/>
      <c r="B601" s="28"/>
      <c r="C601" s="196" t="s">
        <v>830</v>
      </c>
      <c r="D601" s="154" t="s">
        <v>139</v>
      </c>
      <c r="E601" s="318" t="s">
        <v>831</v>
      </c>
      <c r="F601" s="335" t="s">
        <v>2508</v>
      </c>
      <c r="G601" s="154" t="s">
        <v>142</v>
      </c>
      <c r="H601" s="155">
        <v>23.736000000000001</v>
      </c>
      <c r="I601" s="156">
        <v>212</v>
      </c>
      <c r="J601" s="157">
        <f>ROUND(I601*H601,2)</f>
        <v>5032.03</v>
      </c>
      <c r="K601" s="319" t="s">
        <v>143</v>
      </c>
      <c r="L601" s="32"/>
      <c r="M601" s="158" t="s">
        <v>1</v>
      </c>
      <c r="N601" s="159" t="s">
        <v>38</v>
      </c>
      <c r="O601" s="53"/>
      <c r="P601" s="160">
        <f>O601*H601</f>
        <v>0</v>
      </c>
      <c r="Q601" s="160">
        <v>0</v>
      </c>
      <c r="R601" s="160">
        <f>Q601*H601</f>
        <v>0</v>
      </c>
      <c r="S601" s="283"/>
      <c r="T601" s="160">
        <v>1.4</v>
      </c>
      <c r="U601" s="287"/>
      <c r="V601" s="161">
        <f>T601*H601</f>
        <v>33.230399999999996</v>
      </c>
      <c r="AT601" s="268" t="s">
        <v>144</v>
      </c>
      <c r="AV601" s="268" t="s">
        <v>139</v>
      </c>
      <c r="AW601" s="268" t="s">
        <v>79</v>
      </c>
      <c r="BA601" s="268" t="s">
        <v>137</v>
      </c>
      <c r="BG601" s="162">
        <f>IF(N601="základní",J601,0)</f>
        <v>0</v>
      </c>
      <c r="BH601" s="162">
        <f>IF(N601="snížená",J601,0)</f>
        <v>5032.03</v>
      </c>
      <c r="BI601" s="162">
        <f>IF(N601="zákl. přenesená",J601,0)</f>
        <v>0</v>
      </c>
      <c r="BJ601" s="162">
        <f>IF(N601="sníž. přenesená",J601,0)</f>
        <v>0</v>
      </c>
      <c r="BK601" s="162">
        <f>IF(N601="nulová",J601,0)</f>
        <v>0</v>
      </c>
      <c r="BL601" s="268" t="s">
        <v>79</v>
      </c>
      <c r="BM601" s="162">
        <f>ROUND(I601*H601,2)</f>
        <v>5032.03</v>
      </c>
      <c r="BN601" s="268" t="s">
        <v>144</v>
      </c>
      <c r="BO601" s="268" t="s">
        <v>832</v>
      </c>
    </row>
    <row r="602" spans="1:67" s="10" customFormat="1" x14ac:dyDescent="0.2">
      <c r="A602" s="240"/>
      <c r="B602" s="163"/>
      <c r="C602" s="197"/>
      <c r="D602" s="165" t="s">
        <v>146</v>
      </c>
      <c r="E602" s="166" t="s">
        <v>1</v>
      </c>
      <c r="F602" s="166" t="s">
        <v>227</v>
      </c>
      <c r="G602" s="164"/>
      <c r="H602" s="166" t="s">
        <v>1</v>
      </c>
      <c r="I602" s="167"/>
      <c r="J602" s="164"/>
      <c r="K602" s="164"/>
      <c r="L602" s="168"/>
      <c r="M602" s="169"/>
      <c r="N602" s="170"/>
      <c r="O602" s="170"/>
      <c r="P602" s="170"/>
      <c r="Q602" s="170"/>
      <c r="R602" s="170"/>
      <c r="S602" s="283"/>
      <c r="T602" s="170"/>
      <c r="U602" s="287"/>
      <c r="V602" s="171"/>
      <c r="AV602" s="172" t="s">
        <v>146</v>
      </c>
      <c r="AW602" s="172" t="s">
        <v>79</v>
      </c>
      <c r="AX602" s="10" t="s">
        <v>73</v>
      </c>
      <c r="AY602" s="10" t="s">
        <v>28</v>
      </c>
      <c r="AZ602" s="10" t="s">
        <v>66</v>
      </c>
      <c r="BA602" s="172" t="s">
        <v>137</v>
      </c>
    </row>
    <row r="603" spans="1:67" s="11" customFormat="1" x14ac:dyDescent="0.2">
      <c r="A603" s="241"/>
      <c r="B603" s="173"/>
      <c r="C603" s="198"/>
      <c r="D603" s="165" t="s">
        <v>146</v>
      </c>
      <c r="E603" s="175" t="s">
        <v>1</v>
      </c>
      <c r="F603" s="175" t="s">
        <v>630</v>
      </c>
      <c r="G603" s="174"/>
      <c r="H603" s="176">
        <v>23.736000000000001</v>
      </c>
      <c r="I603" s="177"/>
      <c r="J603" s="174"/>
      <c r="K603" s="174"/>
      <c r="L603" s="178"/>
      <c r="M603" s="179"/>
      <c r="N603" s="180"/>
      <c r="O603" s="180"/>
      <c r="P603" s="180"/>
      <c r="Q603" s="180"/>
      <c r="R603" s="180"/>
      <c r="S603" s="283"/>
      <c r="T603" s="180"/>
      <c r="U603" s="287"/>
      <c r="V603" s="181"/>
      <c r="AV603" s="182" t="s">
        <v>146</v>
      </c>
      <c r="AW603" s="182" t="s">
        <v>79</v>
      </c>
      <c r="AX603" s="11" t="s">
        <v>79</v>
      </c>
      <c r="AY603" s="11" t="s">
        <v>28</v>
      </c>
      <c r="AZ603" s="11" t="s">
        <v>66</v>
      </c>
      <c r="BA603" s="182" t="s">
        <v>137</v>
      </c>
    </row>
    <row r="604" spans="1:67" s="266" customFormat="1" ht="16.5" customHeight="1" x14ac:dyDescent="0.2">
      <c r="A604" s="200"/>
      <c r="B604" s="28"/>
      <c r="C604" s="196" t="s">
        <v>833</v>
      </c>
      <c r="D604" s="154" t="s">
        <v>139</v>
      </c>
      <c r="E604" s="318" t="s">
        <v>834</v>
      </c>
      <c r="F604" s="319" t="s">
        <v>835</v>
      </c>
      <c r="G604" s="154" t="s">
        <v>242</v>
      </c>
      <c r="H604" s="155">
        <v>122.346</v>
      </c>
      <c r="I604" s="156">
        <v>150.5</v>
      </c>
      <c r="J604" s="157">
        <f>ROUND(I604*H604,2)</f>
        <v>18413.07</v>
      </c>
      <c r="K604" s="319" t="s">
        <v>143</v>
      </c>
      <c r="L604" s="32"/>
      <c r="M604" s="158" t="s">
        <v>1</v>
      </c>
      <c r="N604" s="159" t="s">
        <v>38</v>
      </c>
      <c r="O604" s="53"/>
      <c r="P604" s="160">
        <f>O604*H604</f>
        <v>0</v>
      </c>
      <c r="Q604" s="160">
        <v>0</v>
      </c>
      <c r="R604" s="160">
        <f>Q604*H604</f>
        <v>0</v>
      </c>
      <c r="S604" s="283"/>
      <c r="T604" s="160">
        <v>0.183</v>
      </c>
      <c r="U604" s="287"/>
      <c r="V604" s="161">
        <f>T604*H604</f>
        <v>22.389317999999999</v>
      </c>
      <c r="AT604" s="268" t="s">
        <v>144</v>
      </c>
      <c r="AV604" s="268" t="s">
        <v>139</v>
      </c>
      <c r="AW604" s="268" t="s">
        <v>79</v>
      </c>
      <c r="BA604" s="268" t="s">
        <v>137</v>
      </c>
      <c r="BG604" s="162">
        <f>IF(N604="základní",J604,0)</f>
        <v>0</v>
      </c>
      <c r="BH604" s="162">
        <f>IF(N604="snížená",J604,0)</f>
        <v>18413.07</v>
      </c>
      <c r="BI604" s="162">
        <f>IF(N604="zákl. přenesená",J604,0)</f>
        <v>0</v>
      </c>
      <c r="BJ604" s="162">
        <f>IF(N604="sníž. přenesená",J604,0)</f>
        <v>0</v>
      </c>
      <c r="BK604" s="162">
        <f>IF(N604="nulová",J604,0)</f>
        <v>0</v>
      </c>
      <c r="BL604" s="268" t="s">
        <v>79</v>
      </c>
      <c r="BM604" s="162">
        <f>ROUND(I604*H604,2)</f>
        <v>18413.07</v>
      </c>
      <c r="BN604" s="268" t="s">
        <v>144</v>
      </c>
      <c r="BO604" s="268" t="s">
        <v>836</v>
      </c>
    </row>
    <row r="605" spans="1:67" s="10" customFormat="1" x14ac:dyDescent="0.2">
      <c r="A605" s="240"/>
      <c r="B605" s="163"/>
      <c r="C605" s="197"/>
      <c r="D605" s="165" t="s">
        <v>146</v>
      </c>
      <c r="E605" s="166" t="s">
        <v>1</v>
      </c>
      <c r="F605" s="166" t="s">
        <v>227</v>
      </c>
      <c r="G605" s="164"/>
      <c r="H605" s="166" t="s">
        <v>1</v>
      </c>
      <c r="I605" s="167"/>
      <c r="J605" s="164"/>
      <c r="K605" s="164"/>
      <c r="L605" s="168"/>
      <c r="M605" s="169"/>
      <c r="N605" s="170"/>
      <c r="O605" s="170"/>
      <c r="P605" s="170"/>
      <c r="Q605" s="170"/>
      <c r="R605" s="170"/>
      <c r="S605" s="283"/>
      <c r="T605" s="170"/>
      <c r="U605" s="287"/>
      <c r="V605" s="171"/>
      <c r="AV605" s="172" t="s">
        <v>146</v>
      </c>
      <c r="AW605" s="172" t="s">
        <v>79</v>
      </c>
      <c r="AX605" s="10" t="s">
        <v>73</v>
      </c>
      <c r="AY605" s="10" t="s">
        <v>28</v>
      </c>
      <c r="AZ605" s="10" t="s">
        <v>66</v>
      </c>
      <c r="BA605" s="172" t="s">
        <v>137</v>
      </c>
    </row>
    <row r="606" spans="1:67" s="11" customFormat="1" x14ac:dyDescent="0.2">
      <c r="A606" s="241"/>
      <c r="B606" s="173"/>
      <c r="C606" s="198"/>
      <c r="D606" s="165" t="s">
        <v>146</v>
      </c>
      <c r="E606" s="175" t="s">
        <v>1</v>
      </c>
      <c r="F606" s="175" t="s">
        <v>275</v>
      </c>
      <c r="G606" s="174"/>
      <c r="H606" s="176">
        <v>122.346</v>
      </c>
      <c r="I606" s="177"/>
      <c r="J606" s="174"/>
      <c r="K606" s="174"/>
      <c r="L606" s="178"/>
      <c r="M606" s="179"/>
      <c r="N606" s="180"/>
      <c r="O606" s="180"/>
      <c r="P606" s="180"/>
      <c r="Q606" s="180"/>
      <c r="R606" s="180"/>
      <c r="S606" s="283"/>
      <c r="T606" s="180"/>
      <c r="U606" s="287"/>
      <c r="V606" s="181"/>
      <c r="AV606" s="182" t="s">
        <v>146</v>
      </c>
      <c r="AW606" s="182" t="s">
        <v>79</v>
      </c>
      <c r="AX606" s="11" t="s">
        <v>79</v>
      </c>
      <c r="AY606" s="11" t="s">
        <v>28</v>
      </c>
      <c r="AZ606" s="11" t="s">
        <v>66</v>
      </c>
      <c r="BA606" s="182" t="s">
        <v>137</v>
      </c>
    </row>
    <row r="607" spans="1:67" s="266" customFormat="1" ht="16.5" customHeight="1" x14ac:dyDescent="0.2">
      <c r="A607" s="200"/>
      <c r="B607" s="28"/>
      <c r="C607" s="196" t="s">
        <v>837</v>
      </c>
      <c r="D607" s="154" t="s">
        <v>139</v>
      </c>
      <c r="E607" s="318" t="s">
        <v>838</v>
      </c>
      <c r="F607" s="319" t="s">
        <v>839</v>
      </c>
      <c r="G607" s="154" t="s">
        <v>242</v>
      </c>
      <c r="H607" s="155">
        <v>1.3640000000000001</v>
      </c>
      <c r="I607" s="156">
        <v>142.5</v>
      </c>
      <c r="J607" s="157">
        <f>ROUND(I607*H607,2)</f>
        <v>194.37</v>
      </c>
      <c r="K607" s="319" t="s">
        <v>143</v>
      </c>
      <c r="L607" s="32"/>
      <c r="M607" s="158" t="s">
        <v>1</v>
      </c>
      <c r="N607" s="159" t="s">
        <v>38</v>
      </c>
      <c r="O607" s="53"/>
      <c r="P607" s="160">
        <f>O607*H607</f>
        <v>0</v>
      </c>
      <c r="Q607" s="160">
        <v>0</v>
      </c>
      <c r="R607" s="160">
        <f>Q607*H607</f>
        <v>0</v>
      </c>
      <c r="S607" s="283"/>
      <c r="T607" s="160">
        <v>7.4999999999999997E-2</v>
      </c>
      <c r="U607" s="287"/>
      <c r="V607" s="161">
        <f>T607*H607</f>
        <v>0.1023</v>
      </c>
      <c r="AT607" s="268" t="s">
        <v>144</v>
      </c>
      <c r="AV607" s="268" t="s">
        <v>139</v>
      </c>
      <c r="AW607" s="268" t="s">
        <v>79</v>
      </c>
      <c r="BA607" s="268" t="s">
        <v>137</v>
      </c>
      <c r="BG607" s="162">
        <f>IF(N607="základní",J607,0)</f>
        <v>0</v>
      </c>
      <c r="BH607" s="162">
        <f>IF(N607="snížená",J607,0)</f>
        <v>194.37</v>
      </c>
      <c r="BI607" s="162">
        <f>IF(N607="zákl. přenesená",J607,0)</f>
        <v>0</v>
      </c>
      <c r="BJ607" s="162">
        <f>IF(N607="sníž. přenesená",J607,0)</f>
        <v>0</v>
      </c>
      <c r="BK607" s="162">
        <f>IF(N607="nulová",J607,0)</f>
        <v>0</v>
      </c>
      <c r="BL607" s="268" t="s">
        <v>79</v>
      </c>
      <c r="BM607" s="162">
        <f>ROUND(I607*H607,2)</f>
        <v>194.37</v>
      </c>
      <c r="BN607" s="268" t="s">
        <v>144</v>
      </c>
      <c r="BO607" s="268" t="s">
        <v>840</v>
      </c>
    </row>
    <row r="608" spans="1:67" s="10" customFormat="1" x14ac:dyDescent="0.2">
      <c r="A608" s="240"/>
      <c r="B608" s="163"/>
      <c r="C608" s="197"/>
      <c r="D608" s="165" t="s">
        <v>146</v>
      </c>
      <c r="E608" s="166" t="s">
        <v>1</v>
      </c>
      <c r="F608" s="166" t="s">
        <v>227</v>
      </c>
      <c r="G608" s="164"/>
      <c r="H608" s="166" t="s">
        <v>1</v>
      </c>
      <c r="I608" s="167"/>
      <c r="J608" s="164"/>
      <c r="K608" s="164"/>
      <c r="L608" s="168"/>
      <c r="M608" s="169"/>
      <c r="N608" s="170"/>
      <c r="O608" s="170"/>
      <c r="P608" s="170"/>
      <c r="Q608" s="170"/>
      <c r="R608" s="170"/>
      <c r="S608" s="283"/>
      <c r="T608" s="170"/>
      <c r="U608" s="287"/>
      <c r="V608" s="171"/>
      <c r="AV608" s="172" t="s">
        <v>146</v>
      </c>
      <c r="AW608" s="172" t="s">
        <v>79</v>
      </c>
      <c r="AX608" s="10" t="s">
        <v>73</v>
      </c>
      <c r="AY608" s="10" t="s">
        <v>28</v>
      </c>
      <c r="AZ608" s="10" t="s">
        <v>66</v>
      </c>
      <c r="BA608" s="172" t="s">
        <v>137</v>
      </c>
    </row>
    <row r="609" spans="1:67" s="11" customFormat="1" x14ac:dyDescent="0.2">
      <c r="A609" s="241"/>
      <c r="B609" s="173"/>
      <c r="C609" s="198"/>
      <c r="D609" s="165" t="s">
        <v>146</v>
      </c>
      <c r="E609" s="175" t="s">
        <v>1</v>
      </c>
      <c r="F609" s="175" t="s">
        <v>841</v>
      </c>
      <c r="G609" s="174"/>
      <c r="H609" s="176">
        <v>1.3640000000000001</v>
      </c>
      <c r="I609" s="177"/>
      <c r="J609" s="174"/>
      <c r="K609" s="174"/>
      <c r="L609" s="178"/>
      <c r="M609" s="179"/>
      <c r="N609" s="180"/>
      <c r="O609" s="180"/>
      <c r="P609" s="180"/>
      <c r="Q609" s="180"/>
      <c r="R609" s="180"/>
      <c r="S609" s="283"/>
      <c r="T609" s="180"/>
      <c r="U609" s="287"/>
      <c r="V609" s="181"/>
      <c r="AV609" s="182" t="s">
        <v>146</v>
      </c>
      <c r="AW609" s="182" t="s">
        <v>79</v>
      </c>
      <c r="AX609" s="11" t="s">
        <v>79</v>
      </c>
      <c r="AY609" s="11" t="s">
        <v>28</v>
      </c>
      <c r="AZ609" s="11" t="s">
        <v>66</v>
      </c>
      <c r="BA609" s="182" t="s">
        <v>137</v>
      </c>
    </row>
    <row r="610" spans="1:67" s="266" customFormat="1" ht="16.5" customHeight="1" x14ac:dyDescent="0.2">
      <c r="A610" s="200"/>
      <c r="B610" s="28"/>
      <c r="C610" s="196" t="s">
        <v>842</v>
      </c>
      <c r="D610" s="154" t="s">
        <v>139</v>
      </c>
      <c r="E610" s="318" t="s">
        <v>843</v>
      </c>
      <c r="F610" s="319" t="s">
        <v>844</v>
      </c>
      <c r="G610" s="154" t="s">
        <v>263</v>
      </c>
      <c r="H610" s="155">
        <v>31.5</v>
      </c>
      <c r="I610" s="156">
        <v>450</v>
      </c>
      <c r="J610" s="157">
        <f>ROUND(I610*H610,2)</f>
        <v>14175</v>
      </c>
      <c r="K610" s="319" t="s">
        <v>143</v>
      </c>
      <c r="L610" s="32"/>
      <c r="M610" s="158" t="s">
        <v>1</v>
      </c>
      <c r="N610" s="159" t="s">
        <v>38</v>
      </c>
      <c r="O610" s="53"/>
      <c r="P610" s="160">
        <f>O610*H610</f>
        <v>0</v>
      </c>
      <c r="Q610" s="160">
        <v>0</v>
      </c>
      <c r="R610" s="160">
        <f>Q610*H610</f>
        <v>0</v>
      </c>
      <c r="S610" s="283"/>
      <c r="T610" s="160">
        <v>7.1999999999999995E-2</v>
      </c>
      <c r="U610" s="287"/>
      <c r="V610" s="161">
        <f>T610*H610</f>
        <v>2.2679999999999998</v>
      </c>
      <c r="AT610" s="268" t="s">
        <v>144</v>
      </c>
      <c r="AV610" s="268" t="s">
        <v>139</v>
      </c>
      <c r="AW610" s="268" t="s">
        <v>79</v>
      </c>
      <c r="BA610" s="268" t="s">
        <v>137</v>
      </c>
      <c r="BG610" s="162">
        <f>IF(N610="základní",J610,0)</f>
        <v>0</v>
      </c>
      <c r="BH610" s="162">
        <f>IF(N610="snížená",J610,0)</f>
        <v>14175</v>
      </c>
      <c r="BI610" s="162">
        <f>IF(N610="zákl. přenesená",J610,0)</f>
        <v>0</v>
      </c>
      <c r="BJ610" s="162">
        <f>IF(N610="sníž. přenesená",J610,0)</f>
        <v>0</v>
      </c>
      <c r="BK610" s="162">
        <f>IF(N610="nulová",J610,0)</f>
        <v>0</v>
      </c>
      <c r="BL610" s="268" t="s">
        <v>79</v>
      </c>
      <c r="BM610" s="162">
        <f>ROUND(I610*H610,2)</f>
        <v>14175</v>
      </c>
      <c r="BN610" s="268" t="s">
        <v>144</v>
      </c>
      <c r="BO610" s="268" t="s">
        <v>845</v>
      </c>
    </row>
    <row r="611" spans="1:67" s="10" customFormat="1" x14ac:dyDescent="0.2">
      <c r="A611" s="240"/>
      <c r="B611" s="163"/>
      <c r="C611" s="197"/>
      <c r="D611" s="165" t="s">
        <v>146</v>
      </c>
      <c r="E611" s="166" t="s">
        <v>1</v>
      </c>
      <c r="F611" s="166" t="s">
        <v>227</v>
      </c>
      <c r="G611" s="164"/>
      <c r="H611" s="166" t="s">
        <v>1</v>
      </c>
      <c r="I611" s="167"/>
      <c r="J611" s="164"/>
      <c r="K611" s="164"/>
      <c r="L611" s="168"/>
      <c r="M611" s="169"/>
      <c r="N611" s="170"/>
      <c r="O611" s="170"/>
      <c r="P611" s="170"/>
      <c r="Q611" s="170"/>
      <c r="R611" s="170"/>
      <c r="S611" s="283"/>
      <c r="T611" s="170"/>
      <c r="U611" s="287"/>
      <c r="V611" s="171"/>
      <c r="AV611" s="172" t="s">
        <v>146</v>
      </c>
      <c r="AW611" s="172" t="s">
        <v>79</v>
      </c>
      <c r="AX611" s="10" t="s">
        <v>73</v>
      </c>
      <c r="AY611" s="10" t="s">
        <v>28</v>
      </c>
      <c r="AZ611" s="10" t="s">
        <v>66</v>
      </c>
      <c r="BA611" s="172" t="s">
        <v>137</v>
      </c>
    </row>
    <row r="612" spans="1:67" s="11" customFormat="1" x14ac:dyDescent="0.2">
      <c r="A612" s="241"/>
      <c r="B612" s="173"/>
      <c r="C612" s="198"/>
      <c r="D612" s="165" t="s">
        <v>146</v>
      </c>
      <c r="E612" s="175" t="s">
        <v>1</v>
      </c>
      <c r="F612" s="175" t="s">
        <v>2535</v>
      </c>
      <c r="G612" s="174"/>
      <c r="H612" s="176">
        <v>31.5</v>
      </c>
      <c r="I612" s="177"/>
      <c r="J612" s="174"/>
      <c r="K612" s="174"/>
      <c r="L612" s="178"/>
      <c r="M612" s="179"/>
      <c r="N612" s="180"/>
      <c r="O612" s="180"/>
      <c r="P612" s="180"/>
      <c r="Q612" s="180"/>
      <c r="R612" s="180"/>
      <c r="S612" s="283"/>
      <c r="T612" s="180"/>
      <c r="U612" s="287"/>
      <c r="V612" s="181"/>
      <c r="AV612" s="182" t="s">
        <v>146</v>
      </c>
      <c r="AW612" s="182" t="s">
        <v>79</v>
      </c>
      <c r="AX612" s="11" t="s">
        <v>79</v>
      </c>
      <c r="AY612" s="11" t="s">
        <v>28</v>
      </c>
      <c r="AZ612" s="11" t="s">
        <v>66</v>
      </c>
      <c r="BA612" s="182" t="s">
        <v>137</v>
      </c>
    </row>
    <row r="613" spans="1:67" s="266" customFormat="1" ht="16.5" customHeight="1" x14ac:dyDescent="0.2">
      <c r="A613" s="200"/>
      <c r="B613" s="28"/>
      <c r="C613" s="232" t="s">
        <v>2534</v>
      </c>
      <c r="D613" s="233" t="s">
        <v>139</v>
      </c>
      <c r="E613" s="332" t="s">
        <v>843</v>
      </c>
      <c r="F613" s="334" t="s">
        <v>844</v>
      </c>
      <c r="G613" s="233" t="s">
        <v>263</v>
      </c>
      <c r="H613" s="234">
        <v>1.2</v>
      </c>
      <c r="I613" s="235">
        <v>450</v>
      </c>
      <c r="J613" s="236">
        <f>ROUND(I613*H613,2)</f>
        <v>540</v>
      </c>
      <c r="K613" s="334" t="s">
        <v>143</v>
      </c>
      <c r="L613" s="32"/>
      <c r="M613" s="158" t="s">
        <v>1</v>
      </c>
      <c r="N613" s="159" t="s">
        <v>38</v>
      </c>
      <c r="O613" s="53"/>
      <c r="P613" s="160">
        <f>O613*H613</f>
        <v>0</v>
      </c>
      <c r="Q613" s="160">
        <v>0</v>
      </c>
      <c r="R613" s="160">
        <f>Q613*H613</f>
        <v>0</v>
      </c>
      <c r="S613" s="283"/>
      <c r="T613" s="160">
        <v>7.1999999999999995E-2</v>
      </c>
      <c r="U613" s="269">
        <f>T613*H613</f>
        <v>8.6399999999999991E-2</v>
      </c>
      <c r="V613" s="161"/>
      <c r="AT613" s="268" t="s">
        <v>144</v>
      </c>
      <c r="AV613" s="268" t="s">
        <v>139</v>
      </c>
      <c r="AW613" s="268" t="s">
        <v>79</v>
      </c>
      <c r="BA613" s="268" t="s">
        <v>137</v>
      </c>
      <c r="BG613" s="162">
        <f>IF(N613="základní",J613,0)</f>
        <v>0</v>
      </c>
      <c r="BH613" s="162">
        <f>IF(N613="snížená",J613,0)</f>
        <v>540</v>
      </c>
      <c r="BI613" s="162">
        <f>IF(N613="zákl. přenesená",J613,0)</f>
        <v>0</v>
      </c>
      <c r="BJ613" s="162">
        <f>IF(N613="sníž. přenesená",J613,0)</f>
        <v>0</v>
      </c>
      <c r="BK613" s="162">
        <f>IF(N613="nulová",J613,0)</f>
        <v>0</v>
      </c>
      <c r="BL613" s="268" t="s">
        <v>79</v>
      </c>
      <c r="BM613" s="162">
        <f>ROUND(I613*H613,2)</f>
        <v>540</v>
      </c>
      <c r="BN613" s="268" t="s">
        <v>144</v>
      </c>
      <c r="BO613" s="268" t="s">
        <v>845</v>
      </c>
    </row>
    <row r="614" spans="1:67" s="10" customFormat="1" x14ac:dyDescent="0.2">
      <c r="A614" s="240"/>
      <c r="B614" s="163"/>
      <c r="C614" s="197"/>
      <c r="D614" s="165" t="s">
        <v>146</v>
      </c>
      <c r="E614" s="166" t="s">
        <v>1</v>
      </c>
      <c r="F614" s="166" t="s">
        <v>227</v>
      </c>
      <c r="G614" s="164"/>
      <c r="H614" s="166" t="s">
        <v>1</v>
      </c>
      <c r="I614" s="167"/>
      <c r="J614" s="164"/>
      <c r="K614" s="164"/>
      <c r="L614" s="168"/>
      <c r="M614" s="169"/>
      <c r="N614" s="170"/>
      <c r="O614" s="170"/>
      <c r="P614" s="170"/>
      <c r="Q614" s="170"/>
      <c r="R614" s="170"/>
      <c r="S614" s="283"/>
      <c r="T614" s="170"/>
      <c r="U614" s="287"/>
      <c r="V614" s="171"/>
      <c r="AV614" s="172" t="s">
        <v>146</v>
      </c>
      <c r="AW614" s="172" t="s">
        <v>79</v>
      </c>
      <c r="AX614" s="10" t="s">
        <v>73</v>
      </c>
      <c r="AY614" s="10" t="s">
        <v>28</v>
      </c>
      <c r="AZ614" s="10" t="s">
        <v>66</v>
      </c>
      <c r="BA614" s="172" t="s">
        <v>137</v>
      </c>
    </row>
    <row r="615" spans="1:67" s="11" customFormat="1" x14ac:dyDescent="0.2">
      <c r="A615" s="241"/>
      <c r="B615" s="173"/>
      <c r="C615" s="198"/>
      <c r="D615" s="165" t="s">
        <v>146</v>
      </c>
      <c r="E615" s="175" t="s">
        <v>1</v>
      </c>
      <c r="F615" s="175" t="s">
        <v>2536</v>
      </c>
      <c r="G615" s="174"/>
      <c r="H615" s="176">
        <v>1.2</v>
      </c>
      <c r="I615" s="177"/>
      <c r="J615" s="174"/>
      <c r="K615" s="174"/>
      <c r="L615" s="178"/>
      <c r="M615" s="179"/>
      <c r="N615" s="180"/>
      <c r="O615" s="180"/>
      <c r="P615" s="180"/>
      <c r="Q615" s="180"/>
      <c r="R615" s="180"/>
      <c r="S615" s="283"/>
      <c r="T615" s="180"/>
      <c r="U615" s="287"/>
      <c r="V615" s="181"/>
      <c r="AV615" s="182" t="s">
        <v>146</v>
      </c>
      <c r="AW615" s="182" t="s">
        <v>79</v>
      </c>
      <c r="AX615" s="11" t="s">
        <v>79</v>
      </c>
      <c r="AY615" s="11" t="s">
        <v>28</v>
      </c>
      <c r="AZ615" s="11" t="s">
        <v>66</v>
      </c>
      <c r="BA615" s="182" t="s">
        <v>137</v>
      </c>
    </row>
    <row r="616" spans="1:67" s="266" customFormat="1" ht="16.5" customHeight="1" x14ac:dyDescent="0.2">
      <c r="A616" s="200"/>
      <c r="B616" s="28"/>
      <c r="C616" s="196" t="s">
        <v>846</v>
      </c>
      <c r="D616" s="154" t="s">
        <v>139</v>
      </c>
      <c r="E616" s="318" t="s">
        <v>847</v>
      </c>
      <c r="F616" s="319" t="s">
        <v>848</v>
      </c>
      <c r="G616" s="154" t="s">
        <v>242</v>
      </c>
      <c r="H616" s="155">
        <v>1.502</v>
      </c>
      <c r="I616" s="156">
        <v>150</v>
      </c>
      <c r="J616" s="157">
        <f>ROUND(I616*H616,2)</f>
        <v>225.3</v>
      </c>
      <c r="K616" s="319" t="s">
        <v>143</v>
      </c>
      <c r="L616" s="32"/>
      <c r="M616" s="158" t="s">
        <v>1</v>
      </c>
      <c r="N616" s="159" t="s">
        <v>38</v>
      </c>
      <c r="O616" s="53"/>
      <c r="P616" s="160">
        <f>O616*H616</f>
        <v>0</v>
      </c>
      <c r="Q616" s="160">
        <v>0</v>
      </c>
      <c r="R616" s="160">
        <f>Q616*H616</f>
        <v>0</v>
      </c>
      <c r="S616" s="283"/>
      <c r="T616" s="160">
        <v>4.8000000000000001E-2</v>
      </c>
      <c r="U616" s="287"/>
      <c r="V616" s="161">
        <f>T616*H616</f>
        <v>7.2096000000000007E-2</v>
      </c>
      <c r="AT616" s="268" t="s">
        <v>144</v>
      </c>
      <c r="AV616" s="268" t="s">
        <v>139</v>
      </c>
      <c r="AW616" s="268" t="s">
        <v>79</v>
      </c>
      <c r="BA616" s="268" t="s">
        <v>137</v>
      </c>
      <c r="BG616" s="162">
        <f>IF(N616="základní",J616,0)</f>
        <v>0</v>
      </c>
      <c r="BH616" s="162">
        <f>IF(N616="snížená",J616,0)</f>
        <v>225.3</v>
      </c>
      <c r="BI616" s="162">
        <f>IF(N616="zákl. přenesená",J616,0)</f>
        <v>0</v>
      </c>
      <c r="BJ616" s="162">
        <f>IF(N616="sníž. přenesená",J616,0)</f>
        <v>0</v>
      </c>
      <c r="BK616" s="162">
        <f>IF(N616="nulová",J616,0)</f>
        <v>0</v>
      </c>
      <c r="BL616" s="268" t="s">
        <v>79</v>
      </c>
      <c r="BM616" s="162">
        <f>ROUND(I616*H616,2)</f>
        <v>225.3</v>
      </c>
      <c r="BN616" s="268" t="s">
        <v>144</v>
      </c>
      <c r="BO616" s="268" t="s">
        <v>849</v>
      </c>
    </row>
    <row r="617" spans="1:67" s="10" customFormat="1" x14ac:dyDescent="0.2">
      <c r="A617" s="240"/>
      <c r="B617" s="163"/>
      <c r="C617" s="197"/>
      <c r="D617" s="165" t="s">
        <v>146</v>
      </c>
      <c r="E617" s="166" t="s">
        <v>1</v>
      </c>
      <c r="F617" s="166" t="s">
        <v>635</v>
      </c>
      <c r="G617" s="164"/>
      <c r="H617" s="166" t="s">
        <v>1</v>
      </c>
      <c r="I617" s="167"/>
      <c r="J617" s="164"/>
      <c r="K617" s="164"/>
      <c r="L617" s="168"/>
      <c r="M617" s="169"/>
      <c r="N617" s="170"/>
      <c r="O617" s="170"/>
      <c r="P617" s="170"/>
      <c r="Q617" s="170"/>
      <c r="R617" s="170"/>
      <c r="S617" s="283"/>
      <c r="T617" s="170"/>
      <c r="U617" s="287"/>
      <c r="V617" s="171"/>
      <c r="AV617" s="172" t="s">
        <v>146</v>
      </c>
      <c r="AW617" s="172" t="s">
        <v>79</v>
      </c>
      <c r="AX617" s="10" t="s">
        <v>73</v>
      </c>
      <c r="AY617" s="10" t="s">
        <v>28</v>
      </c>
      <c r="AZ617" s="10" t="s">
        <v>66</v>
      </c>
      <c r="BA617" s="172" t="s">
        <v>137</v>
      </c>
    </row>
    <row r="618" spans="1:67" s="11" customFormat="1" x14ac:dyDescent="0.2">
      <c r="A618" s="241"/>
      <c r="B618" s="173"/>
      <c r="C618" s="198"/>
      <c r="D618" s="165" t="s">
        <v>146</v>
      </c>
      <c r="E618" s="175" t="s">
        <v>1</v>
      </c>
      <c r="F618" s="175" t="s">
        <v>850</v>
      </c>
      <c r="G618" s="174"/>
      <c r="H618" s="176">
        <v>1.502</v>
      </c>
      <c r="I618" s="177"/>
      <c r="J618" s="174"/>
      <c r="K618" s="174"/>
      <c r="L618" s="178"/>
      <c r="M618" s="179"/>
      <c r="N618" s="180"/>
      <c r="O618" s="180"/>
      <c r="P618" s="180"/>
      <c r="Q618" s="180"/>
      <c r="R618" s="180"/>
      <c r="S618" s="283"/>
      <c r="T618" s="180"/>
      <c r="U618" s="287"/>
      <c r="V618" s="181"/>
      <c r="AV618" s="182" t="s">
        <v>146</v>
      </c>
      <c r="AW618" s="182" t="s">
        <v>79</v>
      </c>
      <c r="AX618" s="11" t="s">
        <v>79</v>
      </c>
      <c r="AY618" s="11" t="s">
        <v>28</v>
      </c>
      <c r="AZ618" s="11" t="s">
        <v>66</v>
      </c>
      <c r="BA618" s="182" t="s">
        <v>137</v>
      </c>
    </row>
    <row r="619" spans="1:67" s="266" customFormat="1" ht="16.5" customHeight="1" x14ac:dyDescent="0.2">
      <c r="A619" s="241"/>
      <c r="B619" s="28"/>
      <c r="C619" s="196" t="s">
        <v>851</v>
      </c>
      <c r="D619" s="154" t="s">
        <v>139</v>
      </c>
      <c r="E619" s="318" t="s">
        <v>852</v>
      </c>
      <c r="F619" s="319" t="s">
        <v>853</v>
      </c>
      <c r="G619" s="154" t="s">
        <v>242</v>
      </c>
      <c r="H619" s="155">
        <v>2.8519999999999999</v>
      </c>
      <c r="I619" s="156">
        <v>160</v>
      </c>
      <c r="J619" s="157">
        <f>ROUND(I619*H619,2)</f>
        <v>456.32</v>
      </c>
      <c r="K619" s="319" t="s">
        <v>143</v>
      </c>
      <c r="L619" s="32"/>
      <c r="M619" s="158" t="s">
        <v>1</v>
      </c>
      <c r="N619" s="159" t="s">
        <v>38</v>
      </c>
      <c r="O619" s="53"/>
      <c r="P619" s="160">
        <f>O619*H619</f>
        <v>0</v>
      </c>
      <c r="Q619" s="160">
        <v>0</v>
      </c>
      <c r="R619" s="160">
        <f>Q619*H619</f>
        <v>0</v>
      </c>
      <c r="S619" s="283"/>
      <c r="T619" s="160">
        <v>3.7999999999999999E-2</v>
      </c>
      <c r="U619" s="287"/>
      <c r="V619" s="161">
        <f>T619*H619</f>
        <v>0.10837599999999999</v>
      </c>
      <c r="AT619" s="268" t="s">
        <v>144</v>
      </c>
      <c r="AV619" s="268" t="s">
        <v>139</v>
      </c>
      <c r="AW619" s="268" t="s">
        <v>79</v>
      </c>
      <c r="BA619" s="268" t="s">
        <v>137</v>
      </c>
      <c r="BG619" s="162">
        <f>IF(N619="základní",J619,0)</f>
        <v>0</v>
      </c>
      <c r="BH619" s="162">
        <f>IF(N619="snížená",J619,0)</f>
        <v>456.32</v>
      </c>
      <c r="BI619" s="162">
        <f>IF(N619="zákl. přenesená",J619,0)</f>
        <v>0</v>
      </c>
      <c r="BJ619" s="162">
        <f>IF(N619="sníž. přenesená",J619,0)</f>
        <v>0</v>
      </c>
      <c r="BK619" s="162">
        <f>IF(N619="nulová",J619,0)</f>
        <v>0</v>
      </c>
      <c r="BL619" s="268" t="s">
        <v>79</v>
      </c>
      <c r="BM619" s="162">
        <f>ROUND(I619*H619,2)</f>
        <v>456.32</v>
      </c>
      <c r="BN619" s="268" t="s">
        <v>144</v>
      </c>
      <c r="BO619" s="268" t="s">
        <v>854</v>
      </c>
    </row>
    <row r="620" spans="1:67" s="10" customFormat="1" x14ac:dyDescent="0.2">
      <c r="A620" s="240"/>
      <c r="B620" s="163"/>
      <c r="C620" s="197"/>
      <c r="D620" s="165" t="s">
        <v>146</v>
      </c>
      <c r="E620" s="166" t="s">
        <v>1</v>
      </c>
      <c r="F620" s="166" t="s">
        <v>635</v>
      </c>
      <c r="G620" s="164"/>
      <c r="H620" s="166" t="s">
        <v>1</v>
      </c>
      <c r="I620" s="167"/>
      <c r="J620" s="164"/>
      <c r="K620" s="164"/>
      <c r="L620" s="168"/>
      <c r="M620" s="169"/>
      <c r="N620" s="170"/>
      <c r="O620" s="170"/>
      <c r="P620" s="170"/>
      <c r="Q620" s="170"/>
      <c r="R620" s="170"/>
      <c r="S620" s="283"/>
      <c r="T620" s="170"/>
      <c r="U620" s="287"/>
      <c r="V620" s="171"/>
      <c r="AV620" s="172" t="s">
        <v>146</v>
      </c>
      <c r="AW620" s="172" t="s">
        <v>79</v>
      </c>
      <c r="AX620" s="10" t="s">
        <v>73</v>
      </c>
      <c r="AY620" s="10" t="s">
        <v>28</v>
      </c>
      <c r="AZ620" s="10" t="s">
        <v>66</v>
      </c>
      <c r="BA620" s="172" t="s">
        <v>137</v>
      </c>
    </row>
    <row r="621" spans="1:67" s="11" customFormat="1" x14ac:dyDescent="0.2">
      <c r="A621" s="241"/>
      <c r="B621" s="173"/>
      <c r="C621" s="198"/>
      <c r="D621" s="165" t="s">
        <v>146</v>
      </c>
      <c r="E621" s="175" t="s">
        <v>1</v>
      </c>
      <c r="F621" s="175" t="s">
        <v>855</v>
      </c>
      <c r="G621" s="174"/>
      <c r="H621" s="176">
        <v>2.8519999999999999</v>
      </c>
      <c r="I621" s="177"/>
      <c r="J621" s="174"/>
      <c r="K621" s="174"/>
      <c r="L621" s="178"/>
      <c r="M621" s="179"/>
      <c r="N621" s="180"/>
      <c r="O621" s="180"/>
      <c r="P621" s="180"/>
      <c r="Q621" s="180"/>
      <c r="R621" s="180"/>
      <c r="S621" s="283"/>
      <c r="T621" s="180"/>
      <c r="U621" s="287"/>
      <c r="V621" s="181"/>
      <c r="AV621" s="182" t="s">
        <v>146</v>
      </c>
      <c r="AW621" s="182" t="s">
        <v>79</v>
      </c>
      <c r="AX621" s="11" t="s">
        <v>79</v>
      </c>
      <c r="AY621" s="11" t="s">
        <v>28</v>
      </c>
      <c r="AZ621" s="11" t="s">
        <v>66</v>
      </c>
      <c r="BA621" s="182" t="s">
        <v>137</v>
      </c>
    </row>
    <row r="622" spans="1:67" s="266" customFormat="1" ht="16.5" customHeight="1" x14ac:dyDescent="0.2">
      <c r="A622" s="200"/>
      <c r="B622" s="28"/>
      <c r="C622" s="196" t="s">
        <v>856</v>
      </c>
      <c r="D622" s="154" t="s">
        <v>139</v>
      </c>
      <c r="E622" s="318" t="s">
        <v>857</v>
      </c>
      <c r="F622" s="319" t="s">
        <v>858</v>
      </c>
      <c r="G622" s="154" t="s">
        <v>242</v>
      </c>
      <c r="H622" s="155">
        <v>7.21</v>
      </c>
      <c r="I622" s="156">
        <v>170</v>
      </c>
      <c r="J622" s="157">
        <f>ROUND(I622*H622,2)</f>
        <v>1225.7</v>
      </c>
      <c r="K622" s="319" t="s">
        <v>143</v>
      </c>
      <c r="L622" s="32"/>
      <c r="M622" s="158" t="s">
        <v>1</v>
      </c>
      <c r="N622" s="159" t="s">
        <v>38</v>
      </c>
      <c r="O622" s="53"/>
      <c r="P622" s="160">
        <f>O622*H622</f>
        <v>0</v>
      </c>
      <c r="Q622" s="160">
        <v>0</v>
      </c>
      <c r="R622" s="160">
        <f>Q622*H622</f>
        <v>0</v>
      </c>
      <c r="S622" s="283"/>
      <c r="T622" s="160">
        <v>6.7000000000000004E-2</v>
      </c>
      <c r="U622" s="287"/>
      <c r="V622" s="161">
        <f>T622*H622</f>
        <v>0.48307</v>
      </c>
      <c r="AT622" s="268" t="s">
        <v>144</v>
      </c>
      <c r="AV622" s="268" t="s">
        <v>139</v>
      </c>
      <c r="AW622" s="268" t="s">
        <v>79</v>
      </c>
      <c r="BA622" s="268" t="s">
        <v>137</v>
      </c>
      <c r="BG622" s="162">
        <f>IF(N622="základní",J622,0)</f>
        <v>0</v>
      </c>
      <c r="BH622" s="162">
        <f>IF(N622="snížená",J622,0)</f>
        <v>1225.7</v>
      </c>
      <c r="BI622" s="162">
        <f>IF(N622="zákl. přenesená",J622,0)</f>
        <v>0</v>
      </c>
      <c r="BJ622" s="162">
        <f>IF(N622="sníž. přenesená",J622,0)</f>
        <v>0</v>
      </c>
      <c r="BK622" s="162">
        <f>IF(N622="nulová",J622,0)</f>
        <v>0</v>
      </c>
      <c r="BL622" s="268" t="s">
        <v>79</v>
      </c>
      <c r="BM622" s="162">
        <f>ROUND(I622*H622,2)</f>
        <v>1225.7</v>
      </c>
      <c r="BN622" s="268" t="s">
        <v>144</v>
      </c>
      <c r="BO622" s="268" t="s">
        <v>859</v>
      </c>
    </row>
    <row r="623" spans="1:67" s="10" customFormat="1" x14ac:dyDescent="0.2">
      <c r="A623" s="240"/>
      <c r="B623" s="163"/>
      <c r="C623" s="197"/>
      <c r="D623" s="165" t="s">
        <v>146</v>
      </c>
      <c r="E623" s="166" t="s">
        <v>1</v>
      </c>
      <c r="F623" s="166" t="s">
        <v>635</v>
      </c>
      <c r="G623" s="164"/>
      <c r="H623" s="166" t="s">
        <v>1</v>
      </c>
      <c r="I623" s="167"/>
      <c r="J623" s="164"/>
      <c r="K623" s="164"/>
      <c r="L623" s="168"/>
      <c r="M623" s="169"/>
      <c r="N623" s="170"/>
      <c r="O623" s="170"/>
      <c r="P623" s="170"/>
      <c r="Q623" s="170"/>
      <c r="R623" s="170"/>
      <c r="S623" s="283"/>
      <c r="T623" s="170"/>
      <c r="U623" s="287"/>
      <c r="V623" s="171"/>
      <c r="AV623" s="172" t="s">
        <v>146</v>
      </c>
      <c r="AW623" s="172" t="s">
        <v>79</v>
      </c>
      <c r="AX623" s="10" t="s">
        <v>73</v>
      </c>
      <c r="AY623" s="10" t="s">
        <v>28</v>
      </c>
      <c r="AZ623" s="10" t="s">
        <v>66</v>
      </c>
      <c r="BA623" s="172" t="s">
        <v>137</v>
      </c>
    </row>
    <row r="624" spans="1:67" s="11" customFormat="1" x14ac:dyDescent="0.2">
      <c r="A624" s="241"/>
      <c r="B624" s="173"/>
      <c r="C624" s="198"/>
      <c r="D624" s="165" t="s">
        <v>146</v>
      </c>
      <c r="E624" s="175" t="s">
        <v>1</v>
      </c>
      <c r="F624" s="175" t="s">
        <v>860</v>
      </c>
      <c r="G624" s="174"/>
      <c r="H624" s="176">
        <v>7.21</v>
      </c>
      <c r="I624" s="177"/>
      <c r="J624" s="174"/>
      <c r="K624" s="174"/>
      <c r="L624" s="178"/>
      <c r="M624" s="179"/>
      <c r="N624" s="180"/>
      <c r="O624" s="180"/>
      <c r="P624" s="180"/>
      <c r="Q624" s="180"/>
      <c r="R624" s="180"/>
      <c r="S624" s="283"/>
      <c r="T624" s="180"/>
      <c r="U624" s="287"/>
      <c r="V624" s="181"/>
      <c r="AV624" s="182" t="s">
        <v>146</v>
      </c>
      <c r="AW624" s="182" t="s">
        <v>79</v>
      </c>
      <c r="AX624" s="11" t="s">
        <v>79</v>
      </c>
      <c r="AY624" s="11" t="s">
        <v>28</v>
      </c>
      <c r="AZ624" s="11" t="s">
        <v>66</v>
      </c>
      <c r="BA624" s="182" t="s">
        <v>137</v>
      </c>
    </row>
    <row r="625" spans="1:67" s="266" customFormat="1" ht="16.5" customHeight="1" x14ac:dyDescent="0.2">
      <c r="A625" s="200"/>
      <c r="B625" s="28"/>
      <c r="C625" s="196" t="s">
        <v>861</v>
      </c>
      <c r="D625" s="154" t="s">
        <v>139</v>
      </c>
      <c r="E625" s="318" t="s">
        <v>862</v>
      </c>
      <c r="F625" s="319" t="s">
        <v>863</v>
      </c>
      <c r="G625" s="154" t="s">
        <v>242</v>
      </c>
      <c r="H625" s="155">
        <v>31.28</v>
      </c>
      <c r="I625" s="156">
        <v>170</v>
      </c>
      <c r="J625" s="157">
        <f>ROUND(I625*H625,2)</f>
        <v>5317.6</v>
      </c>
      <c r="K625" s="319" t="s">
        <v>143</v>
      </c>
      <c r="L625" s="32"/>
      <c r="M625" s="158" t="s">
        <v>1</v>
      </c>
      <c r="N625" s="159" t="s">
        <v>38</v>
      </c>
      <c r="O625" s="53"/>
      <c r="P625" s="160">
        <f>O625*H625</f>
        <v>0</v>
      </c>
      <c r="Q625" s="160">
        <v>0</v>
      </c>
      <c r="R625" s="160">
        <f>Q625*H625</f>
        <v>0</v>
      </c>
      <c r="S625" s="283"/>
      <c r="T625" s="160">
        <v>7.5999999999999998E-2</v>
      </c>
      <c r="U625" s="287"/>
      <c r="V625" s="161">
        <f>T625*H625</f>
        <v>2.3772799999999998</v>
      </c>
      <c r="AT625" s="268" t="s">
        <v>144</v>
      </c>
      <c r="AV625" s="268" t="s">
        <v>139</v>
      </c>
      <c r="AW625" s="268" t="s">
        <v>79</v>
      </c>
      <c r="BA625" s="268" t="s">
        <v>137</v>
      </c>
      <c r="BG625" s="162">
        <f>IF(N625="základní",J625,0)</f>
        <v>0</v>
      </c>
      <c r="BH625" s="162">
        <f>IF(N625="snížená",J625,0)</f>
        <v>5317.6</v>
      </c>
      <c r="BI625" s="162">
        <f>IF(N625="zákl. přenesená",J625,0)</f>
        <v>0</v>
      </c>
      <c r="BJ625" s="162">
        <f>IF(N625="sníž. přenesená",J625,0)</f>
        <v>0</v>
      </c>
      <c r="BK625" s="162">
        <f>IF(N625="nulová",J625,0)</f>
        <v>0</v>
      </c>
      <c r="BL625" s="268" t="s">
        <v>79</v>
      </c>
      <c r="BM625" s="162">
        <f>ROUND(I625*H625,2)</f>
        <v>5317.6</v>
      </c>
      <c r="BN625" s="268" t="s">
        <v>144</v>
      </c>
      <c r="BO625" s="268" t="s">
        <v>864</v>
      </c>
    </row>
    <row r="626" spans="1:67" s="10" customFormat="1" x14ac:dyDescent="0.2">
      <c r="A626" s="240"/>
      <c r="B626" s="163"/>
      <c r="C626" s="197"/>
      <c r="D626" s="165" t="s">
        <v>146</v>
      </c>
      <c r="E626" s="166" t="s">
        <v>1</v>
      </c>
      <c r="F626" s="166" t="s">
        <v>287</v>
      </c>
      <c r="G626" s="164"/>
      <c r="H626" s="166" t="s">
        <v>1</v>
      </c>
      <c r="I626" s="167"/>
      <c r="J626" s="164"/>
      <c r="K626" s="164"/>
      <c r="L626" s="168"/>
      <c r="M626" s="169"/>
      <c r="N626" s="170"/>
      <c r="O626" s="170"/>
      <c r="P626" s="170"/>
      <c r="Q626" s="170"/>
      <c r="R626" s="170"/>
      <c r="S626" s="283"/>
      <c r="T626" s="170"/>
      <c r="U626" s="287"/>
      <c r="V626" s="171"/>
      <c r="AV626" s="172" t="s">
        <v>146</v>
      </c>
      <c r="AW626" s="172" t="s">
        <v>79</v>
      </c>
      <c r="AX626" s="10" t="s">
        <v>73</v>
      </c>
      <c r="AY626" s="10" t="s">
        <v>28</v>
      </c>
      <c r="AZ626" s="10" t="s">
        <v>66</v>
      </c>
      <c r="BA626" s="172" t="s">
        <v>137</v>
      </c>
    </row>
    <row r="627" spans="1:67" s="11" customFormat="1" x14ac:dyDescent="0.2">
      <c r="A627" s="241"/>
      <c r="B627" s="173"/>
      <c r="C627" s="198"/>
      <c r="D627" s="165" t="s">
        <v>146</v>
      </c>
      <c r="E627" s="175" t="s">
        <v>1</v>
      </c>
      <c r="F627" s="175" t="s">
        <v>865</v>
      </c>
      <c r="G627" s="174"/>
      <c r="H627" s="176">
        <v>31.28</v>
      </c>
      <c r="I627" s="177"/>
      <c r="J627" s="174"/>
      <c r="K627" s="174"/>
      <c r="L627" s="178"/>
      <c r="M627" s="179"/>
      <c r="N627" s="180"/>
      <c r="O627" s="180"/>
      <c r="P627" s="180"/>
      <c r="Q627" s="180"/>
      <c r="R627" s="180"/>
      <c r="S627" s="283"/>
      <c r="T627" s="180"/>
      <c r="U627" s="287"/>
      <c r="V627" s="181"/>
      <c r="AV627" s="182" t="s">
        <v>146</v>
      </c>
      <c r="AW627" s="182" t="s">
        <v>79</v>
      </c>
      <c r="AX627" s="11" t="s">
        <v>79</v>
      </c>
      <c r="AY627" s="11" t="s">
        <v>28</v>
      </c>
      <c r="AZ627" s="11" t="s">
        <v>66</v>
      </c>
      <c r="BA627" s="182" t="s">
        <v>137</v>
      </c>
    </row>
    <row r="628" spans="1:67" s="266" customFormat="1" ht="16.5" customHeight="1" x14ac:dyDescent="0.2">
      <c r="A628" s="200"/>
      <c r="B628" s="28"/>
      <c r="C628" s="196" t="s">
        <v>866</v>
      </c>
      <c r="D628" s="154" t="s">
        <v>139</v>
      </c>
      <c r="E628" s="318" t="s">
        <v>867</v>
      </c>
      <c r="F628" s="319" t="s">
        <v>868</v>
      </c>
      <c r="G628" s="154" t="s">
        <v>285</v>
      </c>
      <c r="H628" s="155">
        <v>1</v>
      </c>
      <c r="I628" s="156">
        <v>62.8</v>
      </c>
      <c r="J628" s="157">
        <f>ROUND(I628*H628,2)</f>
        <v>62.8</v>
      </c>
      <c r="K628" s="319" t="s">
        <v>143</v>
      </c>
      <c r="L628" s="32"/>
      <c r="M628" s="158" t="s">
        <v>1</v>
      </c>
      <c r="N628" s="159" t="s">
        <v>38</v>
      </c>
      <c r="O628" s="53"/>
      <c r="P628" s="160">
        <f>O628*H628</f>
        <v>0</v>
      </c>
      <c r="Q628" s="160">
        <v>0</v>
      </c>
      <c r="R628" s="160">
        <f>Q628*H628</f>
        <v>0</v>
      </c>
      <c r="S628" s="283"/>
      <c r="T628" s="160">
        <v>4.4999999999999998E-2</v>
      </c>
      <c r="U628" s="287"/>
      <c r="V628" s="161">
        <f>T628*H628</f>
        <v>4.4999999999999998E-2</v>
      </c>
      <c r="AT628" s="268" t="s">
        <v>144</v>
      </c>
      <c r="AV628" s="268" t="s">
        <v>139</v>
      </c>
      <c r="AW628" s="268" t="s">
        <v>79</v>
      </c>
      <c r="BA628" s="268" t="s">
        <v>137</v>
      </c>
      <c r="BG628" s="162">
        <f>IF(N628="základní",J628,0)</f>
        <v>0</v>
      </c>
      <c r="BH628" s="162">
        <f>IF(N628="snížená",J628,0)</f>
        <v>62.8</v>
      </c>
      <c r="BI628" s="162">
        <f>IF(N628="zákl. přenesená",J628,0)</f>
        <v>0</v>
      </c>
      <c r="BJ628" s="162">
        <f>IF(N628="sníž. přenesená",J628,0)</f>
        <v>0</v>
      </c>
      <c r="BK628" s="162">
        <f>IF(N628="nulová",J628,0)</f>
        <v>0</v>
      </c>
      <c r="BL628" s="268" t="s">
        <v>79</v>
      </c>
      <c r="BM628" s="162">
        <f>ROUND(I628*H628,2)</f>
        <v>62.8</v>
      </c>
      <c r="BN628" s="268" t="s">
        <v>144</v>
      </c>
      <c r="BO628" s="268" t="s">
        <v>869</v>
      </c>
    </row>
    <row r="629" spans="1:67" s="10" customFormat="1" x14ac:dyDescent="0.2">
      <c r="A629" s="240"/>
      <c r="B629" s="163"/>
      <c r="C629" s="197"/>
      <c r="D629" s="165" t="s">
        <v>146</v>
      </c>
      <c r="E629" s="166" t="s">
        <v>1</v>
      </c>
      <c r="F629" s="166" t="s">
        <v>388</v>
      </c>
      <c r="G629" s="164"/>
      <c r="H629" s="166" t="s">
        <v>1</v>
      </c>
      <c r="I629" s="167"/>
      <c r="J629" s="164"/>
      <c r="K629" s="164"/>
      <c r="L629" s="168"/>
      <c r="M629" s="169"/>
      <c r="N629" s="170"/>
      <c r="O629" s="170"/>
      <c r="P629" s="170"/>
      <c r="Q629" s="170"/>
      <c r="R629" s="170"/>
      <c r="S629" s="283"/>
      <c r="T629" s="170"/>
      <c r="U629" s="287"/>
      <c r="V629" s="171"/>
      <c r="AV629" s="172" t="s">
        <v>146</v>
      </c>
      <c r="AW629" s="172" t="s">
        <v>79</v>
      </c>
      <c r="AX629" s="10" t="s">
        <v>73</v>
      </c>
      <c r="AY629" s="10" t="s">
        <v>28</v>
      </c>
      <c r="AZ629" s="10" t="s">
        <v>66</v>
      </c>
      <c r="BA629" s="172" t="s">
        <v>137</v>
      </c>
    </row>
    <row r="630" spans="1:67" s="11" customFormat="1" x14ac:dyDescent="0.2">
      <c r="A630" s="241"/>
      <c r="B630" s="173"/>
      <c r="C630" s="198"/>
      <c r="D630" s="165" t="s">
        <v>146</v>
      </c>
      <c r="E630" s="175" t="s">
        <v>1</v>
      </c>
      <c r="F630" s="175" t="s">
        <v>73</v>
      </c>
      <c r="G630" s="174"/>
      <c r="H630" s="176">
        <v>1</v>
      </c>
      <c r="I630" s="177"/>
      <c r="J630" s="174"/>
      <c r="K630" s="174"/>
      <c r="L630" s="178"/>
      <c r="M630" s="179"/>
      <c r="N630" s="180"/>
      <c r="O630" s="180"/>
      <c r="P630" s="180"/>
      <c r="Q630" s="180"/>
      <c r="R630" s="180"/>
      <c r="S630" s="283"/>
      <c r="T630" s="180"/>
      <c r="U630" s="287"/>
      <c r="V630" s="181"/>
      <c r="AV630" s="182" t="s">
        <v>146</v>
      </c>
      <c r="AW630" s="182" t="s">
        <v>79</v>
      </c>
      <c r="AX630" s="11" t="s">
        <v>79</v>
      </c>
      <c r="AY630" s="11" t="s">
        <v>28</v>
      </c>
      <c r="AZ630" s="11" t="s">
        <v>66</v>
      </c>
      <c r="BA630" s="182" t="s">
        <v>137</v>
      </c>
    </row>
    <row r="631" spans="1:67" s="266" customFormat="1" ht="16.5" customHeight="1" x14ac:dyDescent="0.2">
      <c r="A631" s="200"/>
      <c r="B631" s="28"/>
      <c r="C631" s="226" t="s">
        <v>2509</v>
      </c>
      <c r="D631" s="217" t="s">
        <v>139</v>
      </c>
      <c r="E631" s="327" t="s">
        <v>2407</v>
      </c>
      <c r="F631" s="328" t="s">
        <v>2406</v>
      </c>
      <c r="G631" s="217" t="s">
        <v>285</v>
      </c>
      <c r="H631" s="218">
        <v>19.2</v>
      </c>
      <c r="I631" s="219">
        <v>155</v>
      </c>
      <c r="J631" s="220">
        <f>ROUND(I631*H631,2)</f>
        <v>2976</v>
      </c>
      <c r="K631" s="323"/>
      <c r="L631" s="32"/>
      <c r="M631" s="158" t="s">
        <v>1</v>
      </c>
      <c r="N631" s="159" t="s">
        <v>38</v>
      </c>
      <c r="O631" s="53"/>
      <c r="P631" s="160">
        <f>O631*H631</f>
        <v>0</v>
      </c>
      <c r="Q631" s="160">
        <v>0</v>
      </c>
      <c r="R631" s="160">
        <f>Q631*H631</f>
        <v>0</v>
      </c>
      <c r="S631" s="283"/>
      <c r="T631" s="160">
        <v>3.7999999999999999E-2</v>
      </c>
      <c r="U631" s="259">
        <f>T631*H631</f>
        <v>0.72959999999999992</v>
      </c>
      <c r="V631" s="161"/>
      <c r="AT631" s="268" t="s">
        <v>144</v>
      </c>
      <c r="AV631" s="268" t="s">
        <v>139</v>
      </c>
      <c r="AW631" s="268" t="s">
        <v>79</v>
      </c>
      <c r="BA631" s="268" t="s">
        <v>137</v>
      </c>
      <c r="BG631" s="162">
        <f>IF(N631="základní",J631,0)</f>
        <v>0</v>
      </c>
      <c r="BH631" s="162">
        <f>IF(N631="snížená",J631,0)</f>
        <v>2976</v>
      </c>
      <c r="BI631" s="162">
        <f>IF(N631="zákl. přenesená",J631,0)</f>
        <v>0</v>
      </c>
      <c r="BJ631" s="162">
        <f>IF(N631="sníž. přenesená",J631,0)</f>
        <v>0</v>
      </c>
      <c r="BK631" s="162">
        <f>IF(N631="nulová",J631,0)</f>
        <v>0</v>
      </c>
      <c r="BL631" s="268" t="s">
        <v>79</v>
      </c>
      <c r="BM631" s="162">
        <f>ROUND(I631*H631,2)</f>
        <v>2976</v>
      </c>
      <c r="BN631" s="268" t="s">
        <v>144</v>
      </c>
      <c r="BO631" s="268" t="s">
        <v>869</v>
      </c>
    </row>
    <row r="632" spans="1:67" s="10" customFormat="1" x14ac:dyDescent="0.2">
      <c r="A632" s="240"/>
      <c r="B632" s="163"/>
      <c r="C632" s="197"/>
      <c r="D632" s="165" t="s">
        <v>146</v>
      </c>
      <c r="E632" s="166" t="s">
        <v>1</v>
      </c>
      <c r="F632" s="166" t="s">
        <v>388</v>
      </c>
      <c r="G632" s="164"/>
      <c r="H632" s="166" t="s">
        <v>1</v>
      </c>
      <c r="I632" s="167"/>
      <c r="J632" s="164"/>
      <c r="K632" s="164"/>
      <c r="L632" s="168"/>
      <c r="M632" s="169"/>
      <c r="N632" s="170"/>
      <c r="O632" s="170"/>
      <c r="P632" s="170"/>
      <c r="Q632" s="170"/>
      <c r="R632" s="170"/>
      <c r="S632" s="283"/>
      <c r="T632" s="170"/>
      <c r="U632" s="287"/>
      <c r="V632" s="171"/>
      <c r="AV632" s="172" t="s">
        <v>146</v>
      </c>
      <c r="AW632" s="172" t="s">
        <v>79</v>
      </c>
      <c r="AX632" s="10" t="s">
        <v>73</v>
      </c>
      <c r="AY632" s="10" t="s">
        <v>28</v>
      </c>
      <c r="AZ632" s="10" t="s">
        <v>66</v>
      </c>
      <c r="BA632" s="172" t="s">
        <v>137</v>
      </c>
    </row>
    <row r="633" spans="1:67" s="11" customFormat="1" x14ac:dyDescent="0.2">
      <c r="A633" s="241"/>
      <c r="B633" s="173"/>
      <c r="C633" s="198"/>
      <c r="D633" s="165" t="s">
        <v>146</v>
      </c>
      <c r="E633" s="175" t="s">
        <v>1</v>
      </c>
      <c r="F633" s="175" t="s">
        <v>2423</v>
      </c>
      <c r="G633" s="174"/>
      <c r="H633" s="176">
        <v>19.2</v>
      </c>
      <c r="I633" s="177"/>
      <c r="J633" s="174"/>
      <c r="K633" s="174"/>
      <c r="L633" s="178"/>
      <c r="M633" s="179"/>
      <c r="N633" s="180"/>
      <c r="O633" s="180"/>
      <c r="P633" s="180"/>
      <c r="Q633" s="180"/>
      <c r="R633" s="180"/>
      <c r="S633" s="283"/>
      <c r="T633" s="180"/>
      <c r="U633" s="287"/>
      <c r="V633" s="181"/>
      <c r="AV633" s="182" t="s">
        <v>146</v>
      </c>
      <c r="AW633" s="182" t="s">
        <v>79</v>
      </c>
      <c r="AX633" s="11" t="s">
        <v>79</v>
      </c>
      <c r="AY633" s="11" t="s">
        <v>28</v>
      </c>
      <c r="AZ633" s="11" t="s">
        <v>66</v>
      </c>
      <c r="BA633" s="182" t="s">
        <v>137</v>
      </c>
    </row>
    <row r="634" spans="1:67" s="266" customFormat="1" ht="16.5" customHeight="1" x14ac:dyDescent="0.2">
      <c r="A634" s="200"/>
      <c r="B634" s="28"/>
      <c r="C634" s="196" t="s">
        <v>870</v>
      </c>
      <c r="D634" s="154" t="s">
        <v>139</v>
      </c>
      <c r="E634" s="318" t="s">
        <v>871</v>
      </c>
      <c r="F634" s="319" t="s">
        <v>872</v>
      </c>
      <c r="G634" s="154" t="s">
        <v>263</v>
      </c>
      <c r="H634" s="155">
        <v>129.27600000000001</v>
      </c>
      <c r="I634" s="156">
        <v>195</v>
      </c>
      <c r="J634" s="157">
        <f>ROUND(I634*H634,2)</f>
        <v>25208.82</v>
      </c>
      <c r="K634" s="319" t="s">
        <v>143</v>
      </c>
      <c r="L634" s="32"/>
      <c r="M634" s="158" t="s">
        <v>1</v>
      </c>
      <c r="N634" s="159" t="s">
        <v>38</v>
      </c>
      <c r="O634" s="53"/>
      <c r="P634" s="160">
        <f>O634*H634</f>
        <v>0</v>
      </c>
      <c r="Q634" s="160">
        <v>0</v>
      </c>
      <c r="R634" s="160">
        <f>Q634*H634</f>
        <v>0</v>
      </c>
      <c r="S634" s="283"/>
      <c r="T634" s="160">
        <v>0</v>
      </c>
      <c r="U634" s="287"/>
      <c r="V634" s="161">
        <f>T634*H634</f>
        <v>0</v>
      </c>
      <c r="AT634" s="268" t="s">
        <v>144</v>
      </c>
      <c r="AV634" s="268" t="s">
        <v>139</v>
      </c>
      <c r="AW634" s="268" t="s">
        <v>79</v>
      </c>
      <c r="BA634" s="268" t="s">
        <v>137</v>
      </c>
      <c r="BG634" s="162">
        <f>IF(N634="základní",J634,0)</f>
        <v>0</v>
      </c>
      <c r="BH634" s="162">
        <f>IF(N634="snížená",J634,0)</f>
        <v>25208.82</v>
      </c>
      <c r="BI634" s="162">
        <f>IF(N634="zákl. přenesená",J634,0)</f>
        <v>0</v>
      </c>
      <c r="BJ634" s="162">
        <f>IF(N634="sníž. přenesená",J634,0)</f>
        <v>0</v>
      </c>
      <c r="BK634" s="162">
        <f>IF(N634="nulová",J634,0)</f>
        <v>0</v>
      </c>
      <c r="BL634" s="268" t="s">
        <v>79</v>
      </c>
      <c r="BM634" s="162">
        <f>ROUND(I634*H634,2)</f>
        <v>25208.82</v>
      </c>
      <c r="BN634" s="268" t="s">
        <v>144</v>
      </c>
      <c r="BO634" s="268" t="s">
        <v>873</v>
      </c>
    </row>
    <row r="635" spans="1:67" s="10" customFormat="1" x14ac:dyDescent="0.2">
      <c r="A635" s="240"/>
      <c r="B635" s="163"/>
      <c r="C635" s="197"/>
      <c r="D635" s="165" t="s">
        <v>146</v>
      </c>
      <c r="E635" s="166" t="s">
        <v>1</v>
      </c>
      <c r="F635" s="166" t="s">
        <v>227</v>
      </c>
      <c r="G635" s="164"/>
      <c r="H635" s="166" t="s">
        <v>1</v>
      </c>
      <c r="I635" s="167"/>
      <c r="J635" s="164"/>
      <c r="K635" s="164"/>
      <c r="L635" s="168"/>
      <c r="M635" s="169"/>
      <c r="N635" s="170"/>
      <c r="O635" s="170"/>
      <c r="P635" s="170"/>
      <c r="Q635" s="170"/>
      <c r="R635" s="170"/>
      <c r="S635" s="283"/>
      <c r="T635" s="170"/>
      <c r="U635" s="287"/>
      <c r="V635" s="171"/>
      <c r="AV635" s="172" t="s">
        <v>146</v>
      </c>
      <c r="AW635" s="172" t="s">
        <v>79</v>
      </c>
      <c r="AX635" s="10" t="s">
        <v>73</v>
      </c>
      <c r="AY635" s="10" t="s">
        <v>28</v>
      </c>
      <c r="AZ635" s="10" t="s">
        <v>66</v>
      </c>
      <c r="BA635" s="172" t="s">
        <v>137</v>
      </c>
    </row>
    <row r="636" spans="1:67" s="11" customFormat="1" x14ac:dyDescent="0.2">
      <c r="A636" s="241"/>
      <c r="B636" s="173"/>
      <c r="C636" s="198"/>
      <c r="D636" s="165" t="s">
        <v>146</v>
      </c>
      <c r="E636" s="175" t="s">
        <v>1</v>
      </c>
      <c r="F636" s="175" t="s">
        <v>874</v>
      </c>
      <c r="G636" s="174"/>
      <c r="H636" s="176">
        <v>129.27600000000001</v>
      </c>
      <c r="I636" s="177"/>
      <c r="J636" s="174"/>
      <c r="K636" s="174"/>
      <c r="L636" s="178"/>
      <c r="M636" s="179"/>
      <c r="N636" s="180"/>
      <c r="O636" s="180"/>
      <c r="P636" s="180"/>
      <c r="Q636" s="180"/>
      <c r="R636" s="180"/>
      <c r="S636" s="283"/>
      <c r="T636" s="180"/>
      <c r="U636" s="287"/>
      <c r="V636" s="181"/>
      <c r="AV636" s="182" t="s">
        <v>146</v>
      </c>
      <c r="AW636" s="182" t="s">
        <v>79</v>
      </c>
      <c r="AX636" s="11" t="s">
        <v>79</v>
      </c>
      <c r="AY636" s="11" t="s">
        <v>28</v>
      </c>
      <c r="AZ636" s="11" t="s">
        <v>66</v>
      </c>
      <c r="BA636" s="182" t="s">
        <v>137</v>
      </c>
    </row>
    <row r="637" spans="1:67" s="266" customFormat="1" ht="16.5" customHeight="1" x14ac:dyDescent="0.2">
      <c r="A637" s="200"/>
      <c r="B637" s="28"/>
      <c r="C637" s="196" t="s">
        <v>875</v>
      </c>
      <c r="D637" s="154" t="s">
        <v>139</v>
      </c>
      <c r="E637" s="318" t="s">
        <v>876</v>
      </c>
      <c r="F637" s="319" t="s">
        <v>877</v>
      </c>
      <c r="G637" s="154" t="s">
        <v>263</v>
      </c>
      <c r="H637" s="155">
        <v>38.088000000000001</v>
      </c>
      <c r="I637" s="156">
        <v>183.5</v>
      </c>
      <c r="J637" s="157">
        <f>ROUND(I637*H637,2)</f>
        <v>6989.15</v>
      </c>
      <c r="K637" s="319" t="s">
        <v>143</v>
      </c>
      <c r="L637" s="32"/>
      <c r="M637" s="158" t="s">
        <v>1</v>
      </c>
      <c r="N637" s="159" t="s">
        <v>38</v>
      </c>
      <c r="O637" s="53"/>
      <c r="P637" s="160">
        <f>O637*H637</f>
        <v>0</v>
      </c>
      <c r="Q637" s="160">
        <v>0</v>
      </c>
      <c r="R637" s="160">
        <f>Q637*H637</f>
        <v>0</v>
      </c>
      <c r="S637" s="283"/>
      <c r="T637" s="160">
        <v>2.1999999999999999E-2</v>
      </c>
      <c r="U637" s="287"/>
      <c r="V637" s="161">
        <f>T637*H637</f>
        <v>0.83793600000000001</v>
      </c>
      <c r="AT637" s="268" t="s">
        <v>144</v>
      </c>
      <c r="AV637" s="268" t="s">
        <v>139</v>
      </c>
      <c r="AW637" s="268" t="s">
        <v>79</v>
      </c>
      <c r="BA637" s="268" t="s">
        <v>137</v>
      </c>
      <c r="BG637" s="162">
        <f>IF(N637="základní",J637,0)</f>
        <v>0</v>
      </c>
      <c r="BH637" s="162">
        <f>IF(N637="snížená",J637,0)</f>
        <v>6989.15</v>
      </c>
      <c r="BI637" s="162">
        <f>IF(N637="zákl. přenesená",J637,0)</f>
        <v>0</v>
      </c>
      <c r="BJ637" s="162">
        <f>IF(N637="sníž. přenesená",J637,0)</f>
        <v>0</v>
      </c>
      <c r="BK637" s="162">
        <f>IF(N637="nulová",J637,0)</f>
        <v>0</v>
      </c>
      <c r="BL637" s="268" t="s">
        <v>79</v>
      </c>
      <c r="BM637" s="162">
        <f>ROUND(I637*H637,2)</f>
        <v>6989.15</v>
      </c>
      <c r="BN637" s="268" t="s">
        <v>144</v>
      </c>
      <c r="BO637" s="268" t="s">
        <v>878</v>
      </c>
    </row>
    <row r="638" spans="1:67" s="10" customFormat="1" x14ac:dyDescent="0.2">
      <c r="A638" s="240"/>
      <c r="B638" s="163"/>
      <c r="C638" s="197"/>
      <c r="D638" s="165" t="s">
        <v>146</v>
      </c>
      <c r="E638" s="166" t="s">
        <v>1</v>
      </c>
      <c r="F638" s="166" t="s">
        <v>227</v>
      </c>
      <c r="G638" s="164"/>
      <c r="H638" s="166" t="s">
        <v>1</v>
      </c>
      <c r="I638" s="167"/>
      <c r="J638" s="164"/>
      <c r="K638" s="164"/>
      <c r="L638" s="168"/>
      <c r="M638" s="169"/>
      <c r="N638" s="170"/>
      <c r="O638" s="170"/>
      <c r="P638" s="170"/>
      <c r="Q638" s="170"/>
      <c r="R638" s="170"/>
      <c r="S638" s="283"/>
      <c r="T638" s="170"/>
      <c r="U638" s="287"/>
      <c r="V638" s="171"/>
      <c r="AV638" s="172" t="s">
        <v>146</v>
      </c>
      <c r="AW638" s="172" t="s">
        <v>79</v>
      </c>
      <c r="AX638" s="10" t="s">
        <v>73</v>
      </c>
      <c r="AY638" s="10" t="s">
        <v>28</v>
      </c>
      <c r="AZ638" s="10" t="s">
        <v>66</v>
      </c>
      <c r="BA638" s="172" t="s">
        <v>137</v>
      </c>
    </row>
    <row r="639" spans="1:67" s="11" customFormat="1" x14ac:dyDescent="0.2">
      <c r="A639" s="241"/>
      <c r="B639" s="173"/>
      <c r="C639" s="198"/>
      <c r="D639" s="165" t="s">
        <v>146</v>
      </c>
      <c r="E639" s="175" t="s">
        <v>1</v>
      </c>
      <c r="F639" s="175" t="s">
        <v>265</v>
      </c>
      <c r="G639" s="174"/>
      <c r="H639" s="176">
        <v>38.088000000000001</v>
      </c>
      <c r="I639" s="177"/>
      <c r="J639" s="174"/>
      <c r="K639" s="174"/>
      <c r="L639" s="178"/>
      <c r="M639" s="179"/>
      <c r="N639" s="180"/>
      <c r="O639" s="180"/>
      <c r="P639" s="180"/>
      <c r="Q639" s="180"/>
      <c r="R639" s="180"/>
      <c r="S639" s="283"/>
      <c r="T639" s="180"/>
      <c r="U639" s="287"/>
      <c r="V639" s="181"/>
      <c r="AV639" s="182" t="s">
        <v>146</v>
      </c>
      <c r="AW639" s="182" t="s">
        <v>79</v>
      </c>
      <c r="AX639" s="11" t="s">
        <v>79</v>
      </c>
      <c r="AY639" s="11" t="s">
        <v>28</v>
      </c>
      <c r="AZ639" s="11" t="s">
        <v>66</v>
      </c>
      <c r="BA639" s="182" t="s">
        <v>137</v>
      </c>
    </row>
    <row r="640" spans="1:67" s="266" customFormat="1" ht="16.5" customHeight="1" x14ac:dyDescent="0.2">
      <c r="A640" s="200"/>
      <c r="B640" s="28"/>
      <c r="C640" s="196" t="s">
        <v>879</v>
      </c>
      <c r="D640" s="154" t="s">
        <v>139</v>
      </c>
      <c r="E640" s="318" t="s">
        <v>880</v>
      </c>
      <c r="F640" s="319" t="s">
        <v>881</v>
      </c>
      <c r="G640" s="154" t="s">
        <v>242</v>
      </c>
      <c r="H640" s="155">
        <v>142.453</v>
      </c>
      <c r="I640" s="156">
        <v>41.1</v>
      </c>
      <c r="J640" s="157">
        <f>ROUND(I640*H640,2)</f>
        <v>5854.82</v>
      </c>
      <c r="K640" s="319" t="s">
        <v>143</v>
      </c>
      <c r="L640" s="32"/>
      <c r="M640" s="158" t="s">
        <v>1</v>
      </c>
      <c r="N640" s="159" t="s">
        <v>38</v>
      </c>
      <c r="O640" s="53"/>
      <c r="P640" s="160">
        <f>O640*H640</f>
        <v>0</v>
      </c>
      <c r="Q640" s="160">
        <v>0</v>
      </c>
      <c r="R640" s="160">
        <f>Q640*H640</f>
        <v>0</v>
      </c>
      <c r="S640" s="283"/>
      <c r="T640" s="160">
        <v>0.02</v>
      </c>
      <c r="U640" s="287"/>
      <c r="V640" s="161">
        <f>T640*H640</f>
        <v>2.8490600000000001</v>
      </c>
      <c r="AT640" s="268" t="s">
        <v>144</v>
      </c>
      <c r="AV640" s="268" t="s">
        <v>139</v>
      </c>
      <c r="AW640" s="268" t="s">
        <v>79</v>
      </c>
      <c r="BA640" s="268" t="s">
        <v>137</v>
      </c>
      <c r="BG640" s="162">
        <f>IF(N640="základní",J640,0)</f>
        <v>0</v>
      </c>
      <c r="BH640" s="162">
        <f>IF(N640="snížená",J640,0)</f>
        <v>5854.82</v>
      </c>
      <c r="BI640" s="162">
        <f>IF(N640="zákl. přenesená",J640,0)</f>
        <v>0</v>
      </c>
      <c r="BJ640" s="162">
        <f>IF(N640="sníž. přenesená",J640,0)</f>
        <v>0</v>
      </c>
      <c r="BK640" s="162">
        <f>IF(N640="nulová",J640,0)</f>
        <v>0</v>
      </c>
      <c r="BL640" s="268" t="s">
        <v>79</v>
      </c>
      <c r="BM640" s="162">
        <f>ROUND(I640*H640,2)</f>
        <v>5854.82</v>
      </c>
      <c r="BN640" s="268" t="s">
        <v>144</v>
      </c>
      <c r="BO640" s="268" t="s">
        <v>882</v>
      </c>
    </row>
    <row r="641" spans="1:67" s="10" customFormat="1" x14ac:dyDescent="0.2">
      <c r="A641" s="240"/>
      <c r="B641" s="163"/>
      <c r="C641" s="197"/>
      <c r="D641" s="165" t="s">
        <v>146</v>
      </c>
      <c r="E641" s="166" t="s">
        <v>1</v>
      </c>
      <c r="F641" s="166" t="s">
        <v>227</v>
      </c>
      <c r="G641" s="164"/>
      <c r="H641" s="166" t="s">
        <v>1</v>
      </c>
      <c r="I641" s="167"/>
      <c r="J641" s="164"/>
      <c r="K641" s="164"/>
      <c r="L641" s="168"/>
      <c r="M641" s="169"/>
      <c r="N641" s="170"/>
      <c r="O641" s="170"/>
      <c r="P641" s="170"/>
      <c r="Q641" s="170"/>
      <c r="R641" s="170"/>
      <c r="S641" s="283"/>
      <c r="T641" s="170"/>
      <c r="U641" s="287"/>
      <c r="V641" s="171"/>
      <c r="AV641" s="172" t="s">
        <v>146</v>
      </c>
      <c r="AW641" s="172" t="s">
        <v>79</v>
      </c>
      <c r="AX641" s="10" t="s">
        <v>73</v>
      </c>
      <c r="AY641" s="10" t="s">
        <v>28</v>
      </c>
      <c r="AZ641" s="10" t="s">
        <v>66</v>
      </c>
      <c r="BA641" s="172" t="s">
        <v>137</v>
      </c>
    </row>
    <row r="642" spans="1:67" s="11" customFormat="1" x14ac:dyDescent="0.2">
      <c r="A642" s="241"/>
      <c r="B642" s="173"/>
      <c r="C642" s="198"/>
      <c r="D642" s="165" t="s">
        <v>146</v>
      </c>
      <c r="E642" s="175" t="s">
        <v>1</v>
      </c>
      <c r="F642" s="175" t="s">
        <v>883</v>
      </c>
      <c r="G642" s="174"/>
      <c r="H642" s="176">
        <v>142.453</v>
      </c>
      <c r="I642" s="177"/>
      <c r="J642" s="174"/>
      <c r="K642" s="174"/>
      <c r="L642" s="178"/>
      <c r="M642" s="179"/>
      <c r="N642" s="180"/>
      <c r="O642" s="180"/>
      <c r="P642" s="180"/>
      <c r="Q642" s="180"/>
      <c r="R642" s="180"/>
      <c r="S642" s="283"/>
      <c r="T642" s="180"/>
      <c r="U642" s="287"/>
      <c r="V642" s="181"/>
      <c r="AV642" s="182" t="s">
        <v>146</v>
      </c>
      <c r="AW642" s="182" t="s">
        <v>79</v>
      </c>
      <c r="AX642" s="11" t="s">
        <v>79</v>
      </c>
      <c r="AY642" s="11" t="s">
        <v>28</v>
      </c>
      <c r="AZ642" s="11" t="s">
        <v>66</v>
      </c>
      <c r="BA642" s="182" t="s">
        <v>137</v>
      </c>
    </row>
    <row r="643" spans="1:67" s="266" customFormat="1" ht="16.5" customHeight="1" x14ac:dyDescent="0.2">
      <c r="A643" s="200"/>
      <c r="B643" s="28"/>
      <c r="C643" s="196" t="s">
        <v>884</v>
      </c>
      <c r="D643" s="154" t="s">
        <v>139</v>
      </c>
      <c r="E643" s="318" t="s">
        <v>885</v>
      </c>
      <c r="F643" s="319" t="s">
        <v>886</v>
      </c>
      <c r="G643" s="154" t="s">
        <v>242</v>
      </c>
      <c r="H643" s="155">
        <v>228.89</v>
      </c>
      <c r="I643" s="156">
        <v>57.5</v>
      </c>
      <c r="J643" s="157">
        <f>ROUND(I643*H643,2)</f>
        <v>13161.18</v>
      </c>
      <c r="K643" s="319" t="s">
        <v>143</v>
      </c>
      <c r="L643" s="32"/>
      <c r="M643" s="158" t="s">
        <v>1</v>
      </c>
      <c r="N643" s="159" t="s">
        <v>38</v>
      </c>
      <c r="O643" s="53"/>
      <c r="P643" s="160">
        <f>O643*H643</f>
        <v>0</v>
      </c>
      <c r="Q643" s="160">
        <v>0</v>
      </c>
      <c r="R643" s="160">
        <f>Q643*H643</f>
        <v>0</v>
      </c>
      <c r="S643" s="283"/>
      <c r="T643" s="160">
        <v>0.02</v>
      </c>
      <c r="U643" s="287"/>
      <c r="V643" s="161">
        <f>T643*H643</f>
        <v>4.5777999999999999</v>
      </c>
      <c r="AT643" s="268" t="s">
        <v>144</v>
      </c>
      <c r="AV643" s="268" t="s">
        <v>139</v>
      </c>
      <c r="AW643" s="268" t="s">
        <v>79</v>
      </c>
      <c r="BA643" s="268" t="s">
        <v>137</v>
      </c>
      <c r="BG643" s="162">
        <f>IF(N643="základní",J643,0)</f>
        <v>0</v>
      </c>
      <c r="BH643" s="162">
        <f>IF(N643="snížená",J643,0)</f>
        <v>13161.18</v>
      </c>
      <c r="BI643" s="162">
        <f>IF(N643="zákl. přenesená",J643,0)</f>
        <v>0</v>
      </c>
      <c r="BJ643" s="162">
        <f>IF(N643="sníž. přenesená",J643,0)</f>
        <v>0</v>
      </c>
      <c r="BK643" s="162">
        <f>IF(N643="nulová",J643,0)</f>
        <v>0</v>
      </c>
      <c r="BL643" s="268" t="s">
        <v>79</v>
      </c>
      <c r="BM643" s="162">
        <f>ROUND(I643*H643,2)</f>
        <v>13161.18</v>
      </c>
      <c r="BN643" s="268" t="s">
        <v>144</v>
      </c>
      <c r="BO643" s="268" t="s">
        <v>887</v>
      </c>
    </row>
    <row r="644" spans="1:67" s="10" customFormat="1" x14ac:dyDescent="0.2">
      <c r="A644" s="240"/>
      <c r="B644" s="163"/>
      <c r="C644" s="197"/>
      <c r="D644" s="165" t="s">
        <v>146</v>
      </c>
      <c r="E644" s="166" t="s">
        <v>1</v>
      </c>
      <c r="F644" s="166" t="s">
        <v>287</v>
      </c>
      <c r="G644" s="164"/>
      <c r="H644" s="166" t="s">
        <v>1</v>
      </c>
      <c r="I644" s="167"/>
      <c r="J644" s="164"/>
      <c r="K644" s="164"/>
      <c r="L644" s="168"/>
      <c r="M644" s="169"/>
      <c r="N644" s="170"/>
      <c r="O644" s="170"/>
      <c r="P644" s="170"/>
      <c r="Q644" s="170"/>
      <c r="R644" s="170"/>
      <c r="S644" s="283"/>
      <c r="T644" s="170"/>
      <c r="U644" s="287"/>
      <c r="V644" s="171"/>
      <c r="AV644" s="172" t="s">
        <v>146</v>
      </c>
      <c r="AW644" s="172" t="s">
        <v>79</v>
      </c>
      <c r="AX644" s="10" t="s">
        <v>73</v>
      </c>
      <c r="AY644" s="10" t="s">
        <v>28</v>
      </c>
      <c r="AZ644" s="10" t="s">
        <v>66</v>
      </c>
      <c r="BA644" s="172" t="s">
        <v>137</v>
      </c>
    </row>
    <row r="645" spans="1:67" s="11" customFormat="1" x14ac:dyDescent="0.2">
      <c r="A645" s="241"/>
      <c r="B645" s="173"/>
      <c r="C645" s="198"/>
      <c r="D645" s="165" t="s">
        <v>146</v>
      </c>
      <c r="E645" s="175" t="s">
        <v>1</v>
      </c>
      <c r="F645" s="175" t="s">
        <v>888</v>
      </c>
      <c r="G645" s="174"/>
      <c r="H645" s="176">
        <v>228.89</v>
      </c>
      <c r="I645" s="177"/>
      <c r="J645" s="174"/>
      <c r="K645" s="174"/>
      <c r="L645" s="178"/>
      <c r="M645" s="179"/>
      <c r="N645" s="180"/>
      <c r="O645" s="180"/>
      <c r="P645" s="180"/>
      <c r="Q645" s="180"/>
      <c r="R645" s="180"/>
      <c r="S645" s="283"/>
      <c r="T645" s="180"/>
      <c r="U645" s="287"/>
      <c r="V645" s="181"/>
      <c r="AV645" s="182" t="s">
        <v>146</v>
      </c>
      <c r="AW645" s="182" t="s">
        <v>79</v>
      </c>
      <c r="AX645" s="11" t="s">
        <v>79</v>
      </c>
      <c r="AY645" s="11" t="s">
        <v>28</v>
      </c>
      <c r="AZ645" s="11" t="s">
        <v>66</v>
      </c>
      <c r="BA645" s="182" t="s">
        <v>137</v>
      </c>
    </row>
    <row r="646" spans="1:67" s="266" customFormat="1" ht="16.5" customHeight="1" x14ac:dyDescent="0.2">
      <c r="A646" s="200"/>
      <c r="B646" s="28"/>
      <c r="C646" s="221" t="s">
        <v>2510</v>
      </c>
      <c r="D646" s="222" t="s">
        <v>139</v>
      </c>
      <c r="E646" s="325" t="s">
        <v>885</v>
      </c>
      <c r="F646" s="326" t="s">
        <v>2511</v>
      </c>
      <c r="G646" s="222" t="s">
        <v>242</v>
      </c>
      <c r="H646" s="223">
        <v>-228.89</v>
      </c>
      <c r="I646" s="224">
        <v>57.5</v>
      </c>
      <c r="J646" s="225">
        <f>ROUND(I646*H646,2)</f>
        <v>-13161.18</v>
      </c>
      <c r="K646" s="326" t="s">
        <v>143</v>
      </c>
      <c r="L646" s="32"/>
      <c r="M646" s="158" t="s">
        <v>1</v>
      </c>
      <c r="N646" s="159" t="s">
        <v>38</v>
      </c>
      <c r="O646" s="53"/>
      <c r="P646" s="160">
        <f>O646*H646</f>
        <v>0</v>
      </c>
      <c r="Q646" s="160">
        <v>0</v>
      </c>
      <c r="R646" s="160">
        <f>Q646*H646</f>
        <v>0</v>
      </c>
      <c r="S646" s="283"/>
      <c r="T646" s="160">
        <v>0.02</v>
      </c>
      <c r="U646" s="293">
        <f>T646*H646</f>
        <v>-4.5777999999999999</v>
      </c>
      <c r="V646" s="161"/>
      <c r="AT646" s="268" t="s">
        <v>144</v>
      </c>
      <c r="AV646" s="268" t="s">
        <v>139</v>
      </c>
      <c r="AW646" s="268" t="s">
        <v>79</v>
      </c>
      <c r="BA646" s="268" t="s">
        <v>137</v>
      </c>
      <c r="BG646" s="162">
        <f>IF(N646="základní",J646,0)</f>
        <v>0</v>
      </c>
      <c r="BH646" s="162">
        <f>IF(N646="snížená",J646,0)</f>
        <v>-13161.18</v>
      </c>
      <c r="BI646" s="162">
        <f>IF(N646="zákl. přenesená",J646,0)</f>
        <v>0</v>
      </c>
      <c r="BJ646" s="162">
        <f>IF(N646="sníž. přenesená",J646,0)</f>
        <v>0</v>
      </c>
      <c r="BK646" s="162">
        <f>IF(N646="nulová",J646,0)</f>
        <v>0</v>
      </c>
      <c r="BL646" s="268" t="s">
        <v>79</v>
      </c>
      <c r="BM646" s="162">
        <f>ROUND(I646*H646,2)</f>
        <v>-13161.18</v>
      </c>
      <c r="BN646" s="268" t="s">
        <v>144</v>
      </c>
      <c r="BO646" s="268" t="s">
        <v>887</v>
      </c>
    </row>
    <row r="647" spans="1:67" s="10" customFormat="1" x14ac:dyDescent="0.2">
      <c r="A647" s="240"/>
      <c r="B647" s="163"/>
      <c r="C647" s="197"/>
      <c r="D647" s="165" t="s">
        <v>146</v>
      </c>
      <c r="E647" s="166" t="s">
        <v>1</v>
      </c>
      <c r="F647" s="166" t="s">
        <v>287</v>
      </c>
      <c r="G647" s="164"/>
      <c r="H647" s="166" t="s">
        <v>1</v>
      </c>
      <c r="I647" s="167"/>
      <c r="J647" s="164"/>
      <c r="K647" s="164"/>
      <c r="L647" s="168"/>
      <c r="M647" s="169"/>
      <c r="N647" s="170"/>
      <c r="O647" s="170"/>
      <c r="P647" s="170"/>
      <c r="Q647" s="170"/>
      <c r="R647" s="170"/>
      <c r="S647" s="283"/>
      <c r="T647" s="170"/>
      <c r="U647" s="287"/>
      <c r="V647" s="171"/>
      <c r="AV647" s="172" t="s">
        <v>146</v>
      </c>
      <c r="AW647" s="172" t="s">
        <v>79</v>
      </c>
      <c r="AX647" s="10" t="s">
        <v>73</v>
      </c>
      <c r="AY647" s="10" t="s">
        <v>28</v>
      </c>
      <c r="AZ647" s="10" t="s">
        <v>66</v>
      </c>
      <c r="BA647" s="172" t="s">
        <v>137</v>
      </c>
    </row>
    <row r="648" spans="1:67" s="11" customFormat="1" x14ac:dyDescent="0.2">
      <c r="A648" s="241"/>
      <c r="B648" s="173"/>
      <c r="C648" s="198"/>
      <c r="D648" s="165" t="s">
        <v>146</v>
      </c>
      <c r="E648" s="175" t="s">
        <v>1</v>
      </c>
      <c r="F648" s="175" t="s">
        <v>2512</v>
      </c>
      <c r="G648" s="174"/>
      <c r="H648" s="176">
        <v>-228.89</v>
      </c>
      <c r="I648" s="177"/>
      <c r="J648" s="174"/>
      <c r="K648" s="174"/>
      <c r="L648" s="178"/>
      <c r="M648" s="179"/>
      <c r="N648" s="180"/>
      <c r="O648" s="180"/>
      <c r="P648" s="180"/>
      <c r="Q648" s="180"/>
      <c r="R648" s="180"/>
      <c r="S648" s="283"/>
      <c r="T648" s="180"/>
      <c r="U648" s="287"/>
      <c r="V648" s="181"/>
      <c r="AV648" s="182" t="s">
        <v>146</v>
      </c>
      <c r="AW648" s="182" t="s">
        <v>79</v>
      </c>
      <c r="AX648" s="11" t="s">
        <v>79</v>
      </c>
      <c r="AY648" s="11" t="s">
        <v>28</v>
      </c>
      <c r="AZ648" s="11" t="s">
        <v>66</v>
      </c>
      <c r="BA648" s="182" t="s">
        <v>137</v>
      </c>
    </row>
    <row r="649" spans="1:67" s="266" customFormat="1" ht="16.5" customHeight="1" x14ac:dyDescent="0.2">
      <c r="A649" s="200"/>
      <c r="B649" s="28"/>
      <c r="C649" s="226" t="s">
        <v>2513</v>
      </c>
      <c r="D649" s="217" t="s">
        <v>139</v>
      </c>
      <c r="E649" s="322" t="s">
        <v>2430</v>
      </c>
      <c r="F649" s="328" t="s">
        <v>2429</v>
      </c>
      <c r="G649" s="217" t="s">
        <v>242</v>
      </c>
      <c r="H649" s="218">
        <v>233.18</v>
      </c>
      <c r="I649" s="219">
        <v>150</v>
      </c>
      <c r="J649" s="220">
        <f>ROUND(I649*H649,2)</f>
        <v>34977</v>
      </c>
      <c r="K649" s="323"/>
      <c r="L649" s="32"/>
      <c r="M649" s="158" t="s">
        <v>1</v>
      </c>
      <c r="N649" s="159" t="s">
        <v>38</v>
      </c>
      <c r="O649" s="53"/>
      <c r="P649" s="160">
        <f>O649*H649</f>
        <v>0</v>
      </c>
      <c r="Q649" s="160">
        <v>0</v>
      </c>
      <c r="R649" s="160">
        <f>Q649*H649</f>
        <v>0</v>
      </c>
      <c r="S649" s="283"/>
      <c r="T649" s="160">
        <v>0.05</v>
      </c>
      <c r="U649" s="259">
        <f>T649*H649</f>
        <v>11.659000000000001</v>
      </c>
      <c r="V649" s="161"/>
      <c r="AT649" s="268" t="s">
        <v>144</v>
      </c>
      <c r="AV649" s="268" t="s">
        <v>139</v>
      </c>
      <c r="AW649" s="268" t="s">
        <v>79</v>
      </c>
      <c r="BA649" s="268" t="s">
        <v>137</v>
      </c>
      <c r="BG649" s="162">
        <f>IF(N649="základní",J649,0)</f>
        <v>0</v>
      </c>
      <c r="BH649" s="162">
        <f>IF(N649="snížená",J649,0)</f>
        <v>34977</v>
      </c>
      <c r="BI649" s="162">
        <f>IF(N649="zákl. přenesená",J649,0)</f>
        <v>0</v>
      </c>
      <c r="BJ649" s="162">
        <f>IF(N649="sníž. přenesená",J649,0)</f>
        <v>0</v>
      </c>
      <c r="BK649" s="162">
        <f>IF(N649="nulová",J649,0)</f>
        <v>0</v>
      </c>
      <c r="BL649" s="268" t="s">
        <v>79</v>
      </c>
      <c r="BM649" s="162">
        <f>ROUND(I649*H649,2)</f>
        <v>34977</v>
      </c>
      <c r="BN649" s="268" t="s">
        <v>144</v>
      </c>
      <c r="BO649" s="268" t="s">
        <v>887</v>
      </c>
    </row>
    <row r="650" spans="1:67" s="10" customFormat="1" x14ac:dyDescent="0.2">
      <c r="A650" s="240"/>
      <c r="B650" s="163"/>
      <c r="C650" s="197"/>
      <c r="D650" s="165" t="s">
        <v>146</v>
      </c>
      <c r="E650" s="166" t="s">
        <v>1</v>
      </c>
      <c r="F650" s="166" t="s">
        <v>287</v>
      </c>
      <c r="G650" s="164"/>
      <c r="H650" s="166"/>
      <c r="I650" s="167"/>
      <c r="J650" s="164"/>
      <c r="K650" s="164"/>
      <c r="L650" s="168"/>
      <c r="M650" s="169"/>
      <c r="N650" s="170"/>
      <c r="O650" s="170"/>
      <c r="P650" s="170"/>
      <c r="Q650" s="170"/>
      <c r="R650" s="170"/>
      <c r="S650" s="283"/>
      <c r="T650" s="170"/>
      <c r="U650" s="287"/>
      <c r="V650" s="171"/>
      <c r="AV650" s="172" t="s">
        <v>146</v>
      </c>
      <c r="AW650" s="172" t="s">
        <v>79</v>
      </c>
      <c r="AX650" s="10" t="s">
        <v>73</v>
      </c>
      <c r="AY650" s="10" t="s">
        <v>28</v>
      </c>
      <c r="AZ650" s="10" t="s">
        <v>66</v>
      </c>
      <c r="BA650" s="172" t="s">
        <v>137</v>
      </c>
    </row>
    <row r="651" spans="1:67" s="11" customFormat="1" x14ac:dyDescent="0.2">
      <c r="A651" s="241"/>
      <c r="B651" s="173"/>
      <c r="C651" s="198"/>
      <c r="D651" s="165" t="s">
        <v>146</v>
      </c>
      <c r="E651" s="175" t="s">
        <v>1</v>
      </c>
      <c r="F651" s="175" t="s">
        <v>2431</v>
      </c>
      <c r="G651" s="174"/>
      <c r="H651" s="176">
        <v>233.18</v>
      </c>
      <c r="I651" s="177"/>
      <c r="J651" s="174"/>
      <c r="K651" s="174"/>
      <c r="L651" s="178"/>
      <c r="M651" s="179"/>
      <c r="N651" s="180"/>
      <c r="O651" s="180"/>
      <c r="P651" s="180"/>
      <c r="Q651" s="180"/>
      <c r="R651" s="180"/>
      <c r="S651" s="283"/>
      <c r="T651" s="180"/>
      <c r="U651" s="287"/>
      <c r="V651" s="181"/>
      <c r="AV651" s="182" t="s">
        <v>146</v>
      </c>
      <c r="AW651" s="182" t="s">
        <v>79</v>
      </c>
      <c r="AX651" s="11" t="s">
        <v>79</v>
      </c>
      <c r="AY651" s="11" t="s">
        <v>28</v>
      </c>
      <c r="AZ651" s="11" t="s">
        <v>66</v>
      </c>
      <c r="BA651" s="182" t="s">
        <v>137</v>
      </c>
    </row>
    <row r="652" spans="1:67" s="266" customFormat="1" ht="16.5" customHeight="1" x14ac:dyDescent="0.2">
      <c r="A652" s="200"/>
      <c r="B652" s="28"/>
      <c r="C652" s="196" t="s">
        <v>889</v>
      </c>
      <c r="D652" s="154" t="s">
        <v>139</v>
      </c>
      <c r="E652" s="318" t="s">
        <v>890</v>
      </c>
      <c r="F652" s="319" t="s">
        <v>891</v>
      </c>
      <c r="G652" s="154" t="s">
        <v>242</v>
      </c>
      <c r="H652" s="155">
        <v>815.64</v>
      </c>
      <c r="I652" s="156">
        <v>63</v>
      </c>
      <c r="J652" s="157">
        <f>ROUND(I652*H652,2)</f>
        <v>51385.32</v>
      </c>
      <c r="K652" s="319" t="s">
        <v>143</v>
      </c>
      <c r="L652" s="32"/>
      <c r="M652" s="158" t="s">
        <v>1</v>
      </c>
      <c r="N652" s="159" t="s">
        <v>38</v>
      </c>
      <c r="O652" s="53"/>
      <c r="P652" s="160">
        <f>O652*H652</f>
        <v>0</v>
      </c>
      <c r="Q652" s="160">
        <v>0</v>
      </c>
      <c r="R652" s="160">
        <f>Q652*H652</f>
        <v>0</v>
      </c>
      <c r="S652" s="283"/>
      <c r="T652" s="160">
        <v>4.5999999999999999E-2</v>
      </c>
      <c r="U652" s="287"/>
      <c r="V652" s="161">
        <f>T652*H652</f>
        <v>37.519439999999996</v>
      </c>
      <c r="AT652" s="268" t="s">
        <v>144</v>
      </c>
      <c r="AV652" s="268" t="s">
        <v>139</v>
      </c>
      <c r="AW652" s="268" t="s">
        <v>79</v>
      </c>
      <c r="BA652" s="268" t="s">
        <v>137</v>
      </c>
      <c r="BG652" s="162">
        <f>IF(N652="základní",J652,0)</f>
        <v>0</v>
      </c>
      <c r="BH652" s="162">
        <f>IF(N652="snížená",J652,0)</f>
        <v>51385.32</v>
      </c>
      <c r="BI652" s="162">
        <f>IF(N652="zákl. přenesená",J652,0)</f>
        <v>0</v>
      </c>
      <c r="BJ652" s="162">
        <f>IF(N652="sníž. přenesená",J652,0)</f>
        <v>0</v>
      </c>
      <c r="BK652" s="162">
        <f>IF(N652="nulová",J652,0)</f>
        <v>0</v>
      </c>
      <c r="BL652" s="268" t="s">
        <v>79</v>
      </c>
      <c r="BM652" s="162">
        <f>ROUND(I652*H652,2)</f>
        <v>51385.32</v>
      </c>
      <c r="BN652" s="268" t="s">
        <v>144</v>
      </c>
      <c r="BO652" s="268" t="s">
        <v>892</v>
      </c>
    </row>
    <row r="653" spans="1:67" s="10" customFormat="1" x14ac:dyDescent="0.2">
      <c r="A653" s="240"/>
      <c r="B653" s="163"/>
      <c r="C653" s="197"/>
      <c r="D653" s="165" t="s">
        <v>146</v>
      </c>
      <c r="E653" s="166" t="s">
        <v>1</v>
      </c>
      <c r="F653" s="166" t="s">
        <v>287</v>
      </c>
      <c r="G653" s="164"/>
      <c r="H653" s="166"/>
      <c r="I653" s="167"/>
      <c r="J653" s="164"/>
      <c r="K653" s="164"/>
      <c r="L653" s="168"/>
      <c r="M653" s="169"/>
      <c r="N653" s="170"/>
      <c r="O653" s="170"/>
      <c r="P653" s="170"/>
      <c r="Q653" s="170"/>
      <c r="R653" s="170"/>
      <c r="S653" s="283"/>
      <c r="T653" s="170"/>
      <c r="U653" s="287"/>
      <c r="V653" s="171"/>
      <c r="AV653" s="172" t="s">
        <v>146</v>
      </c>
      <c r="AW653" s="172" t="s">
        <v>79</v>
      </c>
      <c r="AX653" s="10" t="s">
        <v>73</v>
      </c>
      <c r="AY653" s="10" t="s">
        <v>28</v>
      </c>
      <c r="AZ653" s="10" t="s">
        <v>66</v>
      </c>
      <c r="BA653" s="172" t="s">
        <v>137</v>
      </c>
    </row>
    <row r="654" spans="1:67" s="11" customFormat="1" x14ac:dyDescent="0.2">
      <c r="A654" s="241"/>
      <c r="B654" s="173"/>
      <c r="C654" s="198"/>
      <c r="D654" s="165" t="s">
        <v>146</v>
      </c>
      <c r="E654" s="175" t="s">
        <v>1</v>
      </c>
      <c r="F654" s="175" t="s">
        <v>2515</v>
      </c>
      <c r="G654" s="174"/>
      <c r="H654" s="176">
        <v>815.64</v>
      </c>
      <c r="I654" s="177"/>
      <c r="J654" s="174"/>
      <c r="K654" s="174"/>
      <c r="L654" s="178"/>
      <c r="M654" s="179"/>
      <c r="N654" s="180"/>
      <c r="O654" s="180"/>
      <c r="P654" s="180"/>
      <c r="Q654" s="180"/>
      <c r="R654" s="180"/>
      <c r="S654" s="283"/>
      <c r="T654" s="180"/>
      <c r="U654" s="287"/>
      <c r="V654" s="181"/>
      <c r="AV654" s="182" t="s">
        <v>146</v>
      </c>
      <c r="AW654" s="182" t="s">
        <v>79</v>
      </c>
      <c r="AX654" s="11" t="s">
        <v>79</v>
      </c>
      <c r="AY654" s="11" t="s">
        <v>28</v>
      </c>
      <c r="AZ654" s="11" t="s">
        <v>66</v>
      </c>
      <c r="BA654" s="182" t="s">
        <v>137</v>
      </c>
    </row>
    <row r="655" spans="1:67" s="266" customFormat="1" ht="16.5" customHeight="1" x14ac:dyDescent="0.2">
      <c r="A655" s="200"/>
      <c r="B655" s="28"/>
      <c r="C655" s="232" t="s">
        <v>2514</v>
      </c>
      <c r="D655" s="233" t="s">
        <v>139</v>
      </c>
      <c r="E655" s="332" t="s">
        <v>890</v>
      </c>
      <c r="F655" s="334" t="s">
        <v>891</v>
      </c>
      <c r="G655" s="233" t="s">
        <v>242</v>
      </c>
      <c r="H655" s="234">
        <v>36.835000000000001</v>
      </c>
      <c r="I655" s="235">
        <v>63</v>
      </c>
      <c r="J655" s="236">
        <f>ROUND(I655*H655,2)</f>
        <v>2320.61</v>
      </c>
      <c r="K655" s="334" t="s">
        <v>143</v>
      </c>
      <c r="L655" s="32"/>
      <c r="M655" s="158" t="s">
        <v>1</v>
      </c>
      <c r="N655" s="159" t="s">
        <v>38</v>
      </c>
      <c r="O655" s="53"/>
      <c r="P655" s="160">
        <f>O655*H655</f>
        <v>0</v>
      </c>
      <c r="Q655" s="160">
        <v>0</v>
      </c>
      <c r="R655" s="160">
        <f>Q655*H655</f>
        <v>0</v>
      </c>
      <c r="S655" s="283"/>
      <c r="T655" s="160">
        <v>4.5999999999999999E-2</v>
      </c>
      <c r="U655" s="269">
        <f>T655*H655</f>
        <v>1.69441</v>
      </c>
      <c r="V655" s="161"/>
      <c r="AT655" s="268" t="s">
        <v>144</v>
      </c>
      <c r="AV655" s="268" t="s">
        <v>139</v>
      </c>
      <c r="AW655" s="268" t="s">
        <v>79</v>
      </c>
      <c r="BA655" s="268" t="s">
        <v>137</v>
      </c>
      <c r="BG655" s="162">
        <f>IF(N655="základní",J655,0)</f>
        <v>0</v>
      </c>
      <c r="BH655" s="162">
        <f>IF(N655="snížená",J655,0)</f>
        <v>2320.61</v>
      </c>
      <c r="BI655" s="162">
        <f>IF(N655="zákl. přenesená",J655,0)</f>
        <v>0</v>
      </c>
      <c r="BJ655" s="162">
        <f>IF(N655="sníž. přenesená",J655,0)</f>
        <v>0</v>
      </c>
      <c r="BK655" s="162">
        <f>IF(N655="nulová",J655,0)</f>
        <v>0</v>
      </c>
      <c r="BL655" s="268" t="s">
        <v>79</v>
      </c>
      <c r="BM655" s="162">
        <f>ROUND(I655*H655,2)</f>
        <v>2320.61</v>
      </c>
      <c r="BN655" s="268" t="s">
        <v>144</v>
      </c>
      <c r="BO655" s="268" t="s">
        <v>892</v>
      </c>
    </row>
    <row r="656" spans="1:67" s="10" customFormat="1" x14ac:dyDescent="0.2">
      <c r="A656" s="240"/>
      <c r="B656" s="163"/>
      <c r="C656" s="197"/>
      <c r="D656" s="165" t="s">
        <v>146</v>
      </c>
      <c r="E656" s="166" t="s">
        <v>1</v>
      </c>
      <c r="F656" s="166" t="s">
        <v>287</v>
      </c>
      <c r="G656" s="164"/>
      <c r="H656" s="166"/>
      <c r="I656" s="167"/>
      <c r="J656" s="164"/>
      <c r="K656" s="164"/>
      <c r="L656" s="168"/>
      <c r="M656" s="169"/>
      <c r="N656" s="170"/>
      <c r="O656" s="170"/>
      <c r="P656" s="170"/>
      <c r="Q656" s="170"/>
      <c r="R656" s="170"/>
      <c r="S656" s="283"/>
      <c r="T656" s="170"/>
      <c r="U656" s="287"/>
      <c r="V656" s="171"/>
      <c r="AV656" s="172" t="s">
        <v>146</v>
      </c>
      <c r="AW656" s="172" t="s">
        <v>79</v>
      </c>
      <c r="AX656" s="10" t="s">
        <v>73</v>
      </c>
      <c r="AY656" s="10" t="s">
        <v>28</v>
      </c>
      <c r="AZ656" s="10" t="s">
        <v>66</v>
      </c>
      <c r="BA656" s="172" t="s">
        <v>137</v>
      </c>
    </row>
    <row r="657" spans="1:67" s="11" customFormat="1" x14ac:dyDescent="0.2">
      <c r="A657" s="241"/>
      <c r="B657" s="173"/>
      <c r="C657" s="198"/>
      <c r="D657" s="165" t="s">
        <v>146</v>
      </c>
      <c r="E657" s="175" t="s">
        <v>1</v>
      </c>
      <c r="F657" s="175" t="s">
        <v>2516</v>
      </c>
      <c r="G657" s="174"/>
      <c r="H657" s="176">
        <v>36.835000000000001</v>
      </c>
      <c r="I657" s="177"/>
      <c r="J657" s="174"/>
      <c r="K657" s="174"/>
      <c r="L657" s="178"/>
      <c r="M657" s="179"/>
      <c r="N657" s="180"/>
      <c r="O657" s="180"/>
      <c r="P657" s="180"/>
      <c r="Q657" s="180"/>
      <c r="R657" s="180"/>
      <c r="S657" s="283"/>
      <c r="T657" s="180"/>
      <c r="U657" s="287"/>
      <c r="V657" s="181"/>
      <c r="AV657" s="182" t="s">
        <v>146</v>
      </c>
      <c r="AW657" s="182" t="s">
        <v>79</v>
      </c>
      <c r="AX657" s="11" t="s">
        <v>79</v>
      </c>
      <c r="AY657" s="11" t="s">
        <v>28</v>
      </c>
      <c r="AZ657" s="11" t="s">
        <v>66</v>
      </c>
      <c r="BA657" s="182" t="s">
        <v>137</v>
      </c>
    </row>
    <row r="658" spans="1:67" s="266" customFormat="1" ht="16.5" customHeight="1" x14ac:dyDescent="0.2">
      <c r="A658" s="200"/>
      <c r="B658" s="28"/>
      <c r="C658" s="196" t="s">
        <v>893</v>
      </c>
      <c r="D658" s="154" t="s">
        <v>139</v>
      </c>
      <c r="E658" s="318" t="s">
        <v>894</v>
      </c>
      <c r="F658" s="319" t="s">
        <v>895</v>
      </c>
      <c r="G658" s="154" t="s">
        <v>242</v>
      </c>
      <c r="H658" s="155">
        <v>327.28800000000001</v>
      </c>
      <c r="I658" s="156">
        <v>55.6</v>
      </c>
      <c r="J658" s="157">
        <f>ROUND(I658*H658,2)</f>
        <v>18197.21</v>
      </c>
      <c r="K658" s="319" t="s">
        <v>143</v>
      </c>
      <c r="L658" s="32"/>
      <c r="M658" s="158" t="s">
        <v>1</v>
      </c>
      <c r="N658" s="159" t="s">
        <v>38</v>
      </c>
      <c r="O658" s="53"/>
      <c r="P658" s="160">
        <f>O658*H658</f>
        <v>0</v>
      </c>
      <c r="Q658" s="160">
        <v>0</v>
      </c>
      <c r="R658" s="160">
        <f>Q658*H658</f>
        <v>0</v>
      </c>
      <c r="S658" s="283"/>
      <c r="T658" s="160">
        <v>0.05</v>
      </c>
      <c r="U658" s="287"/>
      <c r="V658" s="161">
        <f>T658*H658</f>
        <v>16.3644</v>
      </c>
      <c r="AT658" s="268" t="s">
        <v>144</v>
      </c>
      <c r="AV658" s="268" t="s">
        <v>139</v>
      </c>
      <c r="AW658" s="268" t="s">
        <v>79</v>
      </c>
      <c r="BA658" s="268" t="s">
        <v>137</v>
      </c>
      <c r="BG658" s="162">
        <f>IF(N658="základní",J658,0)</f>
        <v>0</v>
      </c>
      <c r="BH658" s="162">
        <f>IF(N658="snížená",J658,0)</f>
        <v>18197.21</v>
      </c>
      <c r="BI658" s="162">
        <f>IF(N658="zákl. přenesená",J658,0)</f>
        <v>0</v>
      </c>
      <c r="BJ658" s="162">
        <f>IF(N658="sníž. přenesená",J658,0)</f>
        <v>0</v>
      </c>
      <c r="BK658" s="162">
        <f>IF(N658="nulová",J658,0)</f>
        <v>0</v>
      </c>
      <c r="BL658" s="268" t="s">
        <v>79</v>
      </c>
      <c r="BM658" s="162">
        <f>ROUND(I658*H658,2)</f>
        <v>18197.21</v>
      </c>
      <c r="BN658" s="268" t="s">
        <v>144</v>
      </c>
      <c r="BO658" s="268" t="s">
        <v>896</v>
      </c>
    </row>
    <row r="659" spans="1:67" s="10" customFormat="1" x14ac:dyDescent="0.2">
      <c r="A659" s="240"/>
      <c r="B659" s="163"/>
      <c r="C659" s="197"/>
      <c r="D659" s="165" t="s">
        <v>146</v>
      </c>
      <c r="E659" s="166" t="s">
        <v>1</v>
      </c>
      <c r="F659" s="166" t="s">
        <v>280</v>
      </c>
      <c r="G659" s="164"/>
      <c r="H659" s="166" t="s">
        <v>1</v>
      </c>
      <c r="I659" s="167"/>
      <c r="J659" s="164"/>
      <c r="K659" s="164"/>
      <c r="L659" s="168"/>
      <c r="M659" s="169"/>
      <c r="N659" s="170"/>
      <c r="O659" s="170"/>
      <c r="P659" s="170"/>
      <c r="Q659" s="170"/>
      <c r="R659" s="170"/>
      <c r="S659" s="283"/>
      <c r="T659" s="170"/>
      <c r="U659" s="287"/>
      <c r="V659" s="171"/>
      <c r="AV659" s="172" t="s">
        <v>146</v>
      </c>
      <c r="AW659" s="172" t="s">
        <v>79</v>
      </c>
      <c r="AX659" s="10" t="s">
        <v>73</v>
      </c>
      <c r="AY659" s="10" t="s">
        <v>28</v>
      </c>
      <c r="AZ659" s="10" t="s">
        <v>66</v>
      </c>
      <c r="BA659" s="172" t="s">
        <v>137</v>
      </c>
    </row>
    <row r="660" spans="1:67" s="11" customFormat="1" x14ac:dyDescent="0.2">
      <c r="A660" s="241"/>
      <c r="B660" s="173"/>
      <c r="C660" s="198"/>
      <c r="D660" s="165" t="s">
        <v>146</v>
      </c>
      <c r="E660" s="175" t="s">
        <v>1</v>
      </c>
      <c r="F660" s="175" t="s">
        <v>897</v>
      </c>
      <c r="G660" s="174"/>
      <c r="H660" s="176">
        <v>327.28800000000001</v>
      </c>
      <c r="I660" s="177"/>
      <c r="J660" s="174"/>
      <c r="K660" s="174"/>
      <c r="L660" s="178"/>
      <c r="M660" s="179"/>
      <c r="N660" s="180"/>
      <c r="O660" s="180"/>
      <c r="P660" s="180"/>
      <c r="Q660" s="180"/>
      <c r="R660" s="180"/>
      <c r="S660" s="283"/>
      <c r="T660" s="180"/>
      <c r="U660" s="287"/>
      <c r="V660" s="181"/>
      <c r="AV660" s="182" t="s">
        <v>146</v>
      </c>
      <c r="AW660" s="182" t="s">
        <v>79</v>
      </c>
      <c r="AX660" s="11" t="s">
        <v>79</v>
      </c>
      <c r="AY660" s="11" t="s">
        <v>28</v>
      </c>
      <c r="AZ660" s="11" t="s">
        <v>66</v>
      </c>
      <c r="BA660" s="182" t="s">
        <v>137</v>
      </c>
    </row>
    <row r="661" spans="1:67" s="266" customFormat="1" ht="16.5" customHeight="1" x14ac:dyDescent="0.2">
      <c r="A661" s="200"/>
      <c r="B661" s="28"/>
      <c r="C661" s="196" t="s">
        <v>898</v>
      </c>
      <c r="D661" s="154" t="s">
        <v>139</v>
      </c>
      <c r="E661" s="318" t="s">
        <v>899</v>
      </c>
      <c r="F661" s="319" t="s">
        <v>900</v>
      </c>
      <c r="G661" s="154" t="s">
        <v>285</v>
      </c>
      <c r="H661" s="155">
        <v>21</v>
      </c>
      <c r="I661" s="156">
        <v>15</v>
      </c>
      <c r="J661" s="157">
        <f>ROUND(I661*H661,2)</f>
        <v>315</v>
      </c>
      <c r="K661" s="319" t="s">
        <v>143</v>
      </c>
      <c r="L661" s="32"/>
      <c r="M661" s="158" t="s">
        <v>1</v>
      </c>
      <c r="N661" s="159" t="s">
        <v>38</v>
      </c>
      <c r="O661" s="53"/>
      <c r="P661" s="160">
        <f>O661*H661</f>
        <v>0</v>
      </c>
      <c r="Q661" s="160">
        <v>0</v>
      </c>
      <c r="R661" s="160">
        <f>Q661*H661</f>
        <v>0</v>
      </c>
      <c r="S661" s="283"/>
      <c r="T661" s="160">
        <v>2.4E-2</v>
      </c>
      <c r="U661" s="287"/>
      <c r="V661" s="161">
        <f>T661*H661</f>
        <v>0.504</v>
      </c>
      <c r="AT661" s="268" t="s">
        <v>144</v>
      </c>
      <c r="AV661" s="268" t="s">
        <v>139</v>
      </c>
      <c r="AW661" s="268" t="s">
        <v>79</v>
      </c>
      <c r="BA661" s="268" t="s">
        <v>137</v>
      </c>
      <c r="BG661" s="162">
        <f>IF(N661="základní",J661,0)</f>
        <v>0</v>
      </c>
      <c r="BH661" s="162">
        <f>IF(N661="snížená",J661,0)</f>
        <v>315</v>
      </c>
      <c r="BI661" s="162">
        <f>IF(N661="zákl. přenesená",J661,0)</f>
        <v>0</v>
      </c>
      <c r="BJ661" s="162">
        <f>IF(N661="sníž. přenesená",J661,0)</f>
        <v>0</v>
      </c>
      <c r="BK661" s="162">
        <f>IF(N661="nulová",J661,0)</f>
        <v>0</v>
      </c>
      <c r="BL661" s="268" t="s">
        <v>79</v>
      </c>
      <c r="BM661" s="162">
        <f>ROUND(I661*H661,2)</f>
        <v>315</v>
      </c>
      <c r="BN661" s="268" t="s">
        <v>144</v>
      </c>
      <c r="BO661" s="268" t="s">
        <v>901</v>
      </c>
    </row>
    <row r="662" spans="1:67" s="10" customFormat="1" x14ac:dyDescent="0.2">
      <c r="A662" s="240"/>
      <c r="B662" s="163"/>
      <c r="C662" s="197"/>
      <c r="D662" s="165" t="s">
        <v>146</v>
      </c>
      <c r="E662" s="166" t="s">
        <v>1</v>
      </c>
      <c r="F662" s="166" t="s">
        <v>287</v>
      </c>
      <c r="G662" s="164"/>
      <c r="H662" s="166" t="s">
        <v>1</v>
      </c>
      <c r="I662" s="167"/>
      <c r="J662" s="164"/>
      <c r="K662" s="164"/>
      <c r="L662" s="168"/>
      <c r="M662" s="169"/>
      <c r="N662" s="170"/>
      <c r="O662" s="170"/>
      <c r="P662" s="170"/>
      <c r="Q662" s="170"/>
      <c r="R662" s="170"/>
      <c r="S662" s="283"/>
      <c r="T662" s="170"/>
      <c r="U662" s="287"/>
      <c r="V662" s="171"/>
      <c r="AV662" s="172" t="s">
        <v>146</v>
      </c>
      <c r="AW662" s="172" t="s">
        <v>79</v>
      </c>
      <c r="AX662" s="10" t="s">
        <v>73</v>
      </c>
      <c r="AY662" s="10" t="s">
        <v>28</v>
      </c>
      <c r="AZ662" s="10" t="s">
        <v>66</v>
      </c>
      <c r="BA662" s="172" t="s">
        <v>137</v>
      </c>
    </row>
    <row r="663" spans="1:67" s="11" customFormat="1" x14ac:dyDescent="0.2">
      <c r="A663" s="241"/>
      <c r="B663" s="173"/>
      <c r="C663" s="198"/>
      <c r="D663" s="165" t="s">
        <v>146</v>
      </c>
      <c r="E663" s="175" t="s">
        <v>1</v>
      </c>
      <c r="F663" s="175" t="s">
        <v>902</v>
      </c>
      <c r="G663" s="174"/>
      <c r="H663" s="176">
        <v>21</v>
      </c>
      <c r="I663" s="177"/>
      <c r="J663" s="174"/>
      <c r="K663" s="174"/>
      <c r="L663" s="178"/>
      <c r="M663" s="179"/>
      <c r="N663" s="180"/>
      <c r="O663" s="180"/>
      <c r="P663" s="180"/>
      <c r="Q663" s="180"/>
      <c r="R663" s="180"/>
      <c r="S663" s="283"/>
      <c r="T663" s="180"/>
      <c r="U663" s="287"/>
      <c r="V663" s="181"/>
      <c r="AV663" s="182" t="s">
        <v>146</v>
      </c>
      <c r="AW663" s="182" t="s">
        <v>79</v>
      </c>
      <c r="AX663" s="11" t="s">
        <v>79</v>
      </c>
      <c r="AY663" s="11" t="s">
        <v>28</v>
      </c>
      <c r="AZ663" s="11" t="s">
        <v>66</v>
      </c>
      <c r="BA663" s="182" t="s">
        <v>137</v>
      </c>
    </row>
    <row r="664" spans="1:67" s="266" customFormat="1" ht="16.5" customHeight="1" x14ac:dyDescent="0.2">
      <c r="A664" s="200"/>
      <c r="B664" s="28"/>
      <c r="C664" s="196" t="s">
        <v>903</v>
      </c>
      <c r="D664" s="154" t="s">
        <v>139</v>
      </c>
      <c r="E664" s="318" t="s">
        <v>904</v>
      </c>
      <c r="F664" s="319" t="s">
        <v>905</v>
      </c>
      <c r="G664" s="154" t="s">
        <v>285</v>
      </c>
      <c r="H664" s="155">
        <v>2</v>
      </c>
      <c r="I664" s="156">
        <v>20</v>
      </c>
      <c r="J664" s="157">
        <f>ROUND(I664*H664,2)</f>
        <v>40</v>
      </c>
      <c r="K664" s="319" t="s">
        <v>143</v>
      </c>
      <c r="L664" s="32"/>
      <c r="M664" s="158" t="s">
        <v>1</v>
      </c>
      <c r="N664" s="159" t="s">
        <v>38</v>
      </c>
      <c r="O664" s="53"/>
      <c r="P664" s="160">
        <f>O664*H664</f>
        <v>0</v>
      </c>
      <c r="Q664" s="160">
        <v>0</v>
      </c>
      <c r="R664" s="160">
        <f>Q664*H664</f>
        <v>0</v>
      </c>
      <c r="S664" s="283"/>
      <c r="T664" s="160">
        <v>2.8000000000000001E-2</v>
      </c>
      <c r="U664" s="287"/>
      <c r="V664" s="161">
        <f>T664*H664</f>
        <v>5.6000000000000001E-2</v>
      </c>
      <c r="AT664" s="268" t="s">
        <v>144</v>
      </c>
      <c r="AV664" s="268" t="s">
        <v>139</v>
      </c>
      <c r="AW664" s="268" t="s">
        <v>79</v>
      </c>
      <c r="BA664" s="268" t="s">
        <v>137</v>
      </c>
      <c r="BG664" s="162">
        <f>IF(N664="základní",J664,0)</f>
        <v>0</v>
      </c>
      <c r="BH664" s="162">
        <f>IF(N664="snížená",J664,0)</f>
        <v>40</v>
      </c>
      <c r="BI664" s="162">
        <f>IF(N664="zákl. přenesená",J664,0)</f>
        <v>0</v>
      </c>
      <c r="BJ664" s="162">
        <f>IF(N664="sníž. přenesená",J664,0)</f>
        <v>0</v>
      </c>
      <c r="BK664" s="162">
        <f>IF(N664="nulová",J664,0)</f>
        <v>0</v>
      </c>
      <c r="BL664" s="268" t="s">
        <v>79</v>
      </c>
      <c r="BM664" s="162">
        <f>ROUND(I664*H664,2)</f>
        <v>40</v>
      </c>
      <c r="BN664" s="268" t="s">
        <v>144</v>
      </c>
      <c r="BO664" s="268" t="s">
        <v>906</v>
      </c>
    </row>
    <row r="665" spans="1:67" s="10" customFormat="1" x14ac:dyDescent="0.2">
      <c r="A665" s="240"/>
      <c r="B665" s="163"/>
      <c r="C665" s="197"/>
      <c r="D665" s="165" t="s">
        <v>146</v>
      </c>
      <c r="E665" s="166" t="s">
        <v>1</v>
      </c>
      <c r="F665" s="166" t="s">
        <v>287</v>
      </c>
      <c r="G665" s="164"/>
      <c r="H665" s="166" t="s">
        <v>1</v>
      </c>
      <c r="I665" s="167"/>
      <c r="J665" s="164"/>
      <c r="K665" s="164"/>
      <c r="L665" s="168"/>
      <c r="M665" s="169"/>
      <c r="N665" s="170"/>
      <c r="O665" s="170"/>
      <c r="P665" s="170"/>
      <c r="Q665" s="170"/>
      <c r="R665" s="170"/>
      <c r="S665" s="283"/>
      <c r="T665" s="170"/>
      <c r="U665" s="287"/>
      <c r="V665" s="171"/>
      <c r="AV665" s="172" t="s">
        <v>146</v>
      </c>
      <c r="AW665" s="172" t="s">
        <v>79</v>
      </c>
      <c r="AX665" s="10" t="s">
        <v>73</v>
      </c>
      <c r="AY665" s="10" t="s">
        <v>28</v>
      </c>
      <c r="AZ665" s="10" t="s">
        <v>66</v>
      </c>
      <c r="BA665" s="172" t="s">
        <v>137</v>
      </c>
    </row>
    <row r="666" spans="1:67" s="11" customFormat="1" x14ac:dyDescent="0.2">
      <c r="A666" s="241"/>
      <c r="B666" s="173"/>
      <c r="C666" s="198"/>
      <c r="D666" s="165" t="s">
        <v>146</v>
      </c>
      <c r="E666" s="175" t="s">
        <v>1</v>
      </c>
      <c r="F666" s="175" t="s">
        <v>79</v>
      </c>
      <c r="G666" s="174"/>
      <c r="H666" s="176">
        <v>2</v>
      </c>
      <c r="I666" s="177"/>
      <c r="J666" s="174"/>
      <c r="K666" s="174"/>
      <c r="L666" s="178"/>
      <c r="M666" s="179"/>
      <c r="N666" s="180"/>
      <c r="O666" s="180"/>
      <c r="P666" s="180"/>
      <c r="Q666" s="180"/>
      <c r="R666" s="180"/>
      <c r="S666" s="283"/>
      <c r="T666" s="180"/>
      <c r="U666" s="287"/>
      <c r="V666" s="181"/>
      <c r="AV666" s="182" t="s">
        <v>146</v>
      </c>
      <c r="AW666" s="182" t="s">
        <v>79</v>
      </c>
      <c r="AX666" s="11" t="s">
        <v>79</v>
      </c>
      <c r="AY666" s="11" t="s">
        <v>28</v>
      </c>
      <c r="AZ666" s="11" t="s">
        <v>66</v>
      </c>
      <c r="BA666" s="182" t="s">
        <v>137</v>
      </c>
    </row>
    <row r="667" spans="1:67" s="266" customFormat="1" ht="16.5" customHeight="1" x14ac:dyDescent="0.2">
      <c r="A667" s="200"/>
      <c r="B667" s="28"/>
      <c r="C667" s="226" t="s">
        <v>2517</v>
      </c>
      <c r="D667" s="217" t="s">
        <v>139</v>
      </c>
      <c r="E667" s="327" t="s">
        <v>2418</v>
      </c>
      <c r="F667" s="328" t="s">
        <v>2432</v>
      </c>
      <c r="G667" s="226" t="s">
        <v>263</v>
      </c>
      <c r="H667" s="218">
        <v>22.95</v>
      </c>
      <c r="I667" s="219">
        <v>268</v>
      </c>
      <c r="J667" s="220">
        <f>ROUND(I667*H667,2)</f>
        <v>6150.6</v>
      </c>
      <c r="K667" s="323"/>
      <c r="L667" s="32"/>
      <c r="M667" s="158" t="s">
        <v>1</v>
      </c>
      <c r="N667" s="159" t="s">
        <v>38</v>
      </c>
      <c r="O667" s="53"/>
      <c r="P667" s="160">
        <f>O667*H667</f>
        <v>0</v>
      </c>
      <c r="Q667" s="160">
        <v>0</v>
      </c>
      <c r="R667" s="160">
        <f>Q667*H667</f>
        <v>0</v>
      </c>
      <c r="S667" s="283"/>
      <c r="T667" s="160">
        <v>0.3</v>
      </c>
      <c r="U667" s="259">
        <f>T667*H667</f>
        <v>6.8849999999999998</v>
      </c>
      <c r="V667" s="161"/>
      <c r="AT667" s="268" t="s">
        <v>144</v>
      </c>
      <c r="AV667" s="268" t="s">
        <v>139</v>
      </c>
      <c r="AW667" s="268" t="s">
        <v>79</v>
      </c>
      <c r="BA667" s="268" t="s">
        <v>137</v>
      </c>
      <c r="BG667" s="162">
        <f>IF(N667="základní",J667,0)</f>
        <v>0</v>
      </c>
      <c r="BH667" s="162">
        <f>IF(N667="snížená",J667,0)</f>
        <v>6150.6</v>
      </c>
      <c r="BI667" s="162">
        <f>IF(N667="zákl. přenesená",J667,0)</f>
        <v>0</v>
      </c>
      <c r="BJ667" s="162">
        <f>IF(N667="sníž. přenesená",J667,0)</f>
        <v>0</v>
      </c>
      <c r="BK667" s="162">
        <f>IF(N667="nulová",J667,0)</f>
        <v>0</v>
      </c>
      <c r="BL667" s="268" t="s">
        <v>79</v>
      </c>
      <c r="BM667" s="162">
        <f>ROUND(I667*H667,2)</f>
        <v>6150.6</v>
      </c>
      <c r="BN667" s="268" t="s">
        <v>144</v>
      </c>
      <c r="BO667" s="268" t="s">
        <v>910</v>
      </c>
    </row>
    <row r="668" spans="1:67" s="10" customFormat="1" x14ac:dyDescent="0.2">
      <c r="A668" s="240"/>
      <c r="B668" s="163"/>
      <c r="C668" s="197"/>
      <c r="D668" s="165" t="s">
        <v>146</v>
      </c>
      <c r="E668" s="166" t="s">
        <v>1</v>
      </c>
      <c r="F668" s="166" t="s">
        <v>287</v>
      </c>
      <c r="G668" s="164"/>
      <c r="H668" s="166" t="s">
        <v>1</v>
      </c>
      <c r="I668" s="167"/>
      <c r="J668" s="164"/>
      <c r="K668" s="164"/>
      <c r="L668" s="168"/>
      <c r="M668" s="169"/>
      <c r="N668" s="170"/>
      <c r="O668" s="170"/>
      <c r="P668" s="170"/>
      <c r="Q668" s="170"/>
      <c r="R668" s="170"/>
      <c r="S668" s="283"/>
      <c r="T668" s="170"/>
      <c r="U668" s="287"/>
      <c r="V668" s="171"/>
      <c r="AV668" s="172" t="s">
        <v>146</v>
      </c>
      <c r="AW668" s="172" t="s">
        <v>79</v>
      </c>
      <c r="AX668" s="10" t="s">
        <v>73</v>
      </c>
      <c r="AY668" s="10" t="s">
        <v>28</v>
      </c>
      <c r="AZ668" s="10" t="s">
        <v>66</v>
      </c>
      <c r="BA668" s="172" t="s">
        <v>137</v>
      </c>
    </row>
    <row r="669" spans="1:67" s="11" customFormat="1" x14ac:dyDescent="0.2">
      <c r="A669" s="241"/>
      <c r="B669" s="173"/>
      <c r="C669" s="198"/>
      <c r="D669" s="165" t="s">
        <v>146</v>
      </c>
      <c r="E669" s="175" t="s">
        <v>1</v>
      </c>
      <c r="F669" s="175" t="s">
        <v>2419</v>
      </c>
      <c r="G669" s="174"/>
      <c r="H669" s="176">
        <v>22.95</v>
      </c>
      <c r="I669" s="177"/>
      <c r="J669" s="174"/>
      <c r="K669" s="174"/>
      <c r="L669" s="178"/>
      <c r="M669" s="179"/>
      <c r="N669" s="180"/>
      <c r="O669" s="180"/>
      <c r="P669" s="180"/>
      <c r="Q669" s="180"/>
      <c r="R669" s="180"/>
      <c r="S669" s="283"/>
      <c r="T669" s="180"/>
      <c r="U669" s="287"/>
      <c r="V669" s="181"/>
      <c r="AV669" s="182" t="s">
        <v>146</v>
      </c>
      <c r="AW669" s="182" t="s">
        <v>79</v>
      </c>
      <c r="AX669" s="11" t="s">
        <v>79</v>
      </c>
      <c r="AY669" s="11" t="s">
        <v>28</v>
      </c>
      <c r="AZ669" s="11" t="s">
        <v>66</v>
      </c>
      <c r="BA669" s="182" t="s">
        <v>137</v>
      </c>
    </row>
    <row r="670" spans="1:67" s="266" customFormat="1" ht="16.5" customHeight="1" x14ac:dyDescent="0.2">
      <c r="A670" s="200"/>
      <c r="B670" s="28"/>
      <c r="C670" s="226" t="s">
        <v>2520</v>
      </c>
      <c r="D670" s="217" t="s">
        <v>139</v>
      </c>
      <c r="E670" s="322" t="s">
        <v>2526</v>
      </c>
      <c r="F670" s="323" t="s">
        <v>2527</v>
      </c>
      <c r="G670" s="217" t="s">
        <v>242</v>
      </c>
      <c r="H670" s="218">
        <v>44.65</v>
      </c>
      <c r="I670" s="219">
        <v>45</v>
      </c>
      <c r="J670" s="220">
        <f>ROUND(I670*H670,2)</f>
        <v>2009.25</v>
      </c>
      <c r="K670" s="323"/>
      <c r="L670" s="32"/>
      <c r="M670" s="158" t="s">
        <v>1</v>
      </c>
      <c r="N670" s="159" t="s">
        <v>38</v>
      </c>
      <c r="O670" s="53"/>
      <c r="P670" s="160">
        <f>O670*H670</f>
        <v>0</v>
      </c>
      <c r="Q670" s="160">
        <v>0</v>
      </c>
      <c r="R670" s="160">
        <f>Q670*H670</f>
        <v>0</v>
      </c>
      <c r="S670" s="283"/>
      <c r="T670" s="160">
        <v>3.5000000000000003E-2</v>
      </c>
      <c r="U670" s="259">
        <f>T670*H670</f>
        <v>1.5627500000000001</v>
      </c>
      <c r="V670" s="161"/>
      <c r="AT670" s="268" t="s">
        <v>144</v>
      </c>
      <c r="AV670" s="268" t="s">
        <v>139</v>
      </c>
      <c r="AW670" s="268" t="s">
        <v>79</v>
      </c>
      <c r="BA670" s="268" t="s">
        <v>137</v>
      </c>
      <c r="BG670" s="162">
        <f>IF(N670="základní",J670,0)</f>
        <v>0</v>
      </c>
      <c r="BH670" s="162">
        <f>IF(N670="snížená",J670,0)</f>
        <v>2009.25</v>
      </c>
      <c r="BI670" s="162">
        <f>IF(N670="zákl. přenesená",J670,0)</f>
        <v>0</v>
      </c>
      <c r="BJ670" s="162">
        <f>IF(N670="sníž. přenesená",J670,0)</f>
        <v>0</v>
      </c>
      <c r="BK670" s="162">
        <f>IF(N670="nulová",J670,0)</f>
        <v>0</v>
      </c>
      <c r="BL670" s="268" t="s">
        <v>79</v>
      </c>
      <c r="BM670" s="162">
        <f>ROUND(I670*H670,2)</f>
        <v>2009.25</v>
      </c>
      <c r="BN670" s="268" t="s">
        <v>144</v>
      </c>
      <c r="BO670" s="268" t="s">
        <v>915</v>
      </c>
    </row>
    <row r="671" spans="1:67" s="10" customFormat="1" x14ac:dyDescent="0.2">
      <c r="A671" s="240"/>
      <c r="B671" s="163"/>
      <c r="C671" s="197"/>
      <c r="D671" s="165" t="s">
        <v>146</v>
      </c>
      <c r="E671" s="166" t="s">
        <v>1</v>
      </c>
      <c r="F671" s="166" t="s">
        <v>388</v>
      </c>
      <c r="G671" s="164"/>
      <c r="H671" s="166" t="s">
        <v>1</v>
      </c>
      <c r="I671" s="167"/>
      <c r="J671" s="164"/>
      <c r="K671" s="164"/>
      <c r="L671" s="168"/>
      <c r="M671" s="169"/>
      <c r="N671" s="170"/>
      <c r="O671" s="170"/>
      <c r="P671" s="170"/>
      <c r="Q671" s="170"/>
      <c r="R671" s="170"/>
      <c r="S671" s="283"/>
      <c r="T671" s="170"/>
      <c r="U671" s="287"/>
      <c r="V671" s="171"/>
      <c r="AV671" s="172" t="s">
        <v>146</v>
      </c>
      <c r="AW671" s="172" t="s">
        <v>79</v>
      </c>
      <c r="AX671" s="10" t="s">
        <v>73</v>
      </c>
      <c r="AY671" s="10" t="s">
        <v>28</v>
      </c>
      <c r="AZ671" s="10" t="s">
        <v>66</v>
      </c>
      <c r="BA671" s="172" t="s">
        <v>137</v>
      </c>
    </row>
    <row r="672" spans="1:67" s="11" customFormat="1" x14ac:dyDescent="0.2">
      <c r="A672" s="241"/>
      <c r="B672" s="173"/>
      <c r="C672" s="198"/>
      <c r="D672" s="165" t="s">
        <v>146</v>
      </c>
      <c r="E672" s="175" t="s">
        <v>1</v>
      </c>
      <c r="F672" s="175" t="s">
        <v>2525</v>
      </c>
      <c r="G672" s="174"/>
      <c r="H672" s="176">
        <v>44.65</v>
      </c>
      <c r="I672" s="177"/>
      <c r="J672" s="174"/>
      <c r="K672" s="174"/>
      <c r="L672" s="178"/>
      <c r="M672" s="179"/>
      <c r="N672" s="180"/>
      <c r="O672" s="180"/>
      <c r="P672" s="180"/>
      <c r="Q672" s="180"/>
      <c r="R672" s="180"/>
      <c r="S672" s="283"/>
      <c r="T672" s="180"/>
      <c r="U672" s="287"/>
      <c r="V672" s="181"/>
      <c r="AV672" s="182" t="s">
        <v>146</v>
      </c>
      <c r="AW672" s="182" t="s">
        <v>79</v>
      </c>
      <c r="AX672" s="11" t="s">
        <v>79</v>
      </c>
      <c r="AY672" s="11" t="s">
        <v>28</v>
      </c>
      <c r="AZ672" s="11" t="s">
        <v>66</v>
      </c>
      <c r="BA672" s="182" t="s">
        <v>137</v>
      </c>
    </row>
    <row r="673" spans="1:67" s="266" customFormat="1" ht="16.5" customHeight="1" x14ac:dyDescent="0.2">
      <c r="A673" s="200"/>
      <c r="B673" s="28"/>
      <c r="C673" s="196" t="s">
        <v>907</v>
      </c>
      <c r="D673" s="199" t="s">
        <v>139</v>
      </c>
      <c r="E673" s="318" t="s">
        <v>908</v>
      </c>
      <c r="F673" s="319" t="s">
        <v>909</v>
      </c>
      <c r="G673" s="154" t="s">
        <v>242</v>
      </c>
      <c r="H673" s="155">
        <v>23.2</v>
      </c>
      <c r="I673" s="156">
        <v>46</v>
      </c>
      <c r="J673" s="157">
        <f>ROUND(I673*H673,2)</f>
        <v>1067.2</v>
      </c>
      <c r="K673" s="319" t="s">
        <v>143</v>
      </c>
      <c r="L673" s="32"/>
      <c r="M673" s="158" t="s">
        <v>1</v>
      </c>
      <c r="N673" s="159" t="s">
        <v>38</v>
      </c>
      <c r="O673" s="53"/>
      <c r="P673" s="160">
        <f>O673*H673</f>
        <v>0</v>
      </c>
      <c r="Q673" s="160">
        <v>0</v>
      </c>
      <c r="R673" s="160">
        <f>Q673*H673</f>
        <v>0</v>
      </c>
      <c r="S673" s="283"/>
      <c r="T673" s="160">
        <v>1.6E-2</v>
      </c>
      <c r="U673" s="287"/>
      <c r="V673" s="161">
        <f>T673*H673</f>
        <v>0.37119999999999997</v>
      </c>
      <c r="AT673" s="268" t="s">
        <v>144</v>
      </c>
      <c r="AV673" s="268" t="s">
        <v>139</v>
      </c>
      <c r="AW673" s="268" t="s">
        <v>79</v>
      </c>
      <c r="BA673" s="268" t="s">
        <v>137</v>
      </c>
      <c r="BG673" s="162">
        <f>IF(N673="základní",J673,0)</f>
        <v>0</v>
      </c>
      <c r="BH673" s="162">
        <f>IF(N673="snížená",J673,0)</f>
        <v>1067.2</v>
      </c>
      <c r="BI673" s="162">
        <f>IF(N673="zákl. přenesená",J673,0)</f>
        <v>0</v>
      </c>
      <c r="BJ673" s="162">
        <f>IF(N673="sníž. přenesená",J673,0)</f>
        <v>0</v>
      </c>
      <c r="BK673" s="162">
        <f>IF(N673="nulová",J673,0)</f>
        <v>0</v>
      </c>
      <c r="BL673" s="268" t="s">
        <v>79</v>
      </c>
      <c r="BM673" s="162">
        <f>ROUND(I673*H673,2)</f>
        <v>1067.2</v>
      </c>
      <c r="BN673" s="268" t="s">
        <v>144</v>
      </c>
      <c r="BO673" s="268" t="s">
        <v>910</v>
      </c>
    </row>
    <row r="674" spans="1:67" s="10" customFormat="1" x14ac:dyDescent="0.2">
      <c r="A674" s="240"/>
      <c r="B674" s="163"/>
      <c r="C674" s="197"/>
      <c r="D674" s="165" t="s">
        <v>146</v>
      </c>
      <c r="E674" s="166" t="s">
        <v>1</v>
      </c>
      <c r="F674" s="166" t="s">
        <v>287</v>
      </c>
      <c r="G674" s="164"/>
      <c r="H674" s="166" t="s">
        <v>1</v>
      </c>
      <c r="I674" s="167"/>
      <c r="J674" s="164"/>
      <c r="K674" s="164"/>
      <c r="L674" s="168"/>
      <c r="M674" s="169"/>
      <c r="N674" s="170"/>
      <c r="O674" s="170"/>
      <c r="P674" s="170"/>
      <c r="Q674" s="170"/>
      <c r="R674" s="170"/>
      <c r="S674" s="283"/>
      <c r="T674" s="170"/>
      <c r="U674" s="287"/>
      <c r="V674" s="171"/>
      <c r="AV674" s="172" t="s">
        <v>146</v>
      </c>
      <c r="AW674" s="172" t="s">
        <v>79</v>
      </c>
      <c r="AX674" s="10" t="s">
        <v>73</v>
      </c>
      <c r="AY674" s="10" t="s">
        <v>28</v>
      </c>
      <c r="AZ674" s="10" t="s">
        <v>66</v>
      </c>
      <c r="BA674" s="172" t="s">
        <v>137</v>
      </c>
    </row>
    <row r="675" spans="1:67" s="11" customFormat="1" x14ac:dyDescent="0.2">
      <c r="A675" s="241"/>
      <c r="B675" s="173"/>
      <c r="C675" s="198"/>
      <c r="D675" s="165" t="s">
        <v>146</v>
      </c>
      <c r="E675" s="175" t="s">
        <v>1</v>
      </c>
      <c r="F675" s="175">
        <v>23.2</v>
      </c>
      <c r="G675" s="174"/>
      <c r="H675" s="176">
        <v>23.2</v>
      </c>
      <c r="I675" s="177"/>
      <c r="J675" s="174"/>
      <c r="K675" s="174"/>
      <c r="L675" s="178"/>
      <c r="M675" s="179"/>
      <c r="N675" s="180"/>
      <c r="O675" s="180"/>
      <c r="P675" s="180"/>
      <c r="Q675" s="180"/>
      <c r="R675" s="180"/>
      <c r="S675" s="283"/>
      <c r="T675" s="180"/>
      <c r="U675" s="287"/>
      <c r="V675" s="181"/>
      <c r="AV675" s="182" t="s">
        <v>146</v>
      </c>
      <c r="AW675" s="182" t="s">
        <v>79</v>
      </c>
      <c r="AX675" s="11" t="s">
        <v>79</v>
      </c>
      <c r="AY675" s="11" t="s">
        <v>28</v>
      </c>
      <c r="AZ675" s="11" t="s">
        <v>66</v>
      </c>
      <c r="BA675" s="182" t="s">
        <v>137</v>
      </c>
    </row>
    <row r="676" spans="1:67" s="266" customFormat="1" ht="16.5" customHeight="1" x14ac:dyDescent="0.2">
      <c r="A676" s="200"/>
      <c r="B676" s="28"/>
      <c r="C676" s="232" t="s">
        <v>2518</v>
      </c>
      <c r="D676" s="232" t="s">
        <v>139</v>
      </c>
      <c r="E676" s="332" t="s">
        <v>908</v>
      </c>
      <c r="F676" s="334" t="s">
        <v>909</v>
      </c>
      <c r="G676" s="233" t="s">
        <v>242</v>
      </c>
      <c r="H676" s="234">
        <v>259.39999999999998</v>
      </c>
      <c r="I676" s="235">
        <v>46</v>
      </c>
      <c r="J676" s="236">
        <f>ROUND(I676*H676,2)</f>
        <v>11932.4</v>
      </c>
      <c r="K676" s="334" t="s">
        <v>143</v>
      </c>
      <c r="L676" s="32"/>
      <c r="M676" s="158" t="s">
        <v>1</v>
      </c>
      <c r="N676" s="159" t="s">
        <v>38</v>
      </c>
      <c r="O676" s="53"/>
      <c r="P676" s="160">
        <f>O676*H676</f>
        <v>0</v>
      </c>
      <c r="Q676" s="160">
        <v>0</v>
      </c>
      <c r="R676" s="160">
        <f>Q676*H676</f>
        <v>0</v>
      </c>
      <c r="S676" s="283"/>
      <c r="T676" s="160">
        <v>1.6E-2</v>
      </c>
      <c r="U676" s="269">
        <f>T676*H676</f>
        <v>4.1503999999999994</v>
      </c>
      <c r="V676" s="161"/>
      <c r="AT676" s="268" t="s">
        <v>144</v>
      </c>
      <c r="AV676" s="268" t="s">
        <v>139</v>
      </c>
      <c r="AW676" s="268" t="s">
        <v>79</v>
      </c>
      <c r="BA676" s="268" t="s">
        <v>137</v>
      </c>
      <c r="BG676" s="162">
        <f>IF(N676="základní",J676,0)</f>
        <v>0</v>
      </c>
      <c r="BH676" s="162">
        <f>IF(N676="snížená",J676,0)</f>
        <v>11932.4</v>
      </c>
      <c r="BI676" s="162">
        <f>IF(N676="zákl. přenesená",J676,0)</f>
        <v>0</v>
      </c>
      <c r="BJ676" s="162">
        <f>IF(N676="sníž. přenesená",J676,0)</f>
        <v>0</v>
      </c>
      <c r="BK676" s="162">
        <f>IF(N676="nulová",J676,0)</f>
        <v>0</v>
      </c>
      <c r="BL676" s="268" t="s">
        <v>79</v>
      </c>
      <c r="BM676" s="162">
        <f>ROUND(I676*H676,2)</f>
        <v>11932.4</v>
      </c>
      <c r="BN676" s="268" t="s">
        <v>144</v>
      </c>
      <c r="BO676" s="268" t="s">
        <v>910</v>
      </c>
    </row>
    <row r="677" spans="1:67" s="10" customFormat="1" x14ac:dyDescent="0.2">
      <c r="A677" s="240"/>
      <c r="B677" s="163"/>
      <c r="C677" s="197"/>
      <c r="D677" s="165" t="s">
        <v>146</v>
      </c>
      <c r="E677" s="166" t="s">
        <v>1</v>
      </c>
      <c r="F677" s="166" t="s">
        <v>287</v>
      </c>
      <c r="G677" s="164"/>
      <c r="H677" s="166" t="s">
        <v>1</v>
      </c>
      <c r="I677" s="167"/>
      <c r="J677" s="164"/>
      <c r="K677" s="164"/>
      <c r="L677" s="168"/>
      <c r="M677" s="169"/>
      <c r="N677" s="170"/>
      <c r="O677" s="170"/>
      <c r="P677" s="170"/>
      <c r="Q677" s="170"/>
      <c r="R677" s="170"/>
      <c r="S677" s="283"/>
      <c r="T677" s="170"/>
      <c r="U677" s="287"/>
      <c r="V677" s="171"/>
      <c r="AV677" s="172" t="s">
        <v>146</v>
      </c>
      <c r="AW677" s="172" t="s">
        <v>79</v>
      </c>
      <c r="AX677" s="10" t="s">
        <v>73</v>
      </c>
      <c r="AY677" s="10" t="s">
        <v>28</v>
      </c>
      <c r="AZ677" s="10" t="s">
        <v>66</v>
      </c>
      <c r="BA677" s="172" t="s">
        <v>137</v>
      </c>
    </row>
    <row r="678" spans="1:67" s="11" customFormat="1" x14ac:dyDescent="0.2">
      <c r="A678" s="241"/>
      <c r="B678" s="173"/>
      <c r="C678" s="198"/>
      <c r="D678" s="165" t="s">
        <v>146</v>
      </c>
      <c r="E678" s="175" t="s">
        <v>1</v>
      </c>
      <c r="F678" s="175" t="s">
        <v>2519</v>
      </c>
      <c r="G678" s="174"/>
      <c r="H678" s="176">
        <v>259.39999999999998</v>
      </c>
      <c r="I678" s="177"/>
      <c r="J678" s="174"/>
      <c r="K678" s="174"/>
      <c r="L678" s="178"/>
      <c r="M678" s="179"/>
      <c r="N678" s="180"/>
      <c r="O678" s="180"/>
      <c r="P678" s="180"/>
      <c r="Q678" s="180"/>
      <c r="R678" s="180"/>
      <c r="S678" s="283"/>
      <c r="T678" s="180"/>
      <c r="U678" s="287"/>
      <c r="V678" s="181"/>
      <c r="AV678" s="182" t="s">
        <v>146</v>
      </c>
      <c r="AW678" s="182" t="s">
        <v>79</v>
      </c>
      <c r="AX678" s="11" t="s">
        <v>79</v>
      </c>
      <c r="AY678" s="11" t="s">
        <v>28</v>
      </c>
      <c r="AZ678" s="11" t="s">
        <v>66</v>
      </c>
      <c r="BA678" s="182" t="s">
        <v>137</v>
      </c>
    </row>
    <row r="679" spans="1:67" s="266" customFormat="1" ht="16.5" customHeight="1" x14ac:dyDescent="0.2">
      <c r="A679" s="200"/>
      <c r="B679" s="28"/>
      <c r="C679" s="226" t="s">
        <v>2521</v>
      </c>
      <c r="D679" s="217" t="s">
        <v>139</v>
      </c>
      <c r="E679" s="327" t="s">
        <v>2433</v>
      </c>
      <c r="F679" s="323" t="s">
        <v>2434</v>
      </c>
      <c r="G679" s="217" t="s">
        <v>242</v>
      </c>
      <c r="H679" s="218">
        <v>163.61799999999999</v>
      </c>
      <c r="I679" s="219">
        <v>52.9</v>
      </c>
      <c r="J679" s="220">
        <f>ROUND(I679*H679,2)</f>
        <v>8655.39</v>
      </c>
      <c r="K679" s="323"/>
      <c r="L679" s="32"/>
      <c r="M679" s="158" t="s">
        <v>1</v>
      </c>
      <c r="N679" s="159" t="s">
        <v>38</v>
      </c>
      <c r="O679" s="53"/>
      <c r="P679" s="160">
        <f>O679*H679</f>
        <v>0</v>
      </c>
      <c r="Q679" s="160">
        <v>0</v>
      </c>
      <c r="R679" s="160">
        <f>Q679*H679</f>
        <v>0</v>
      </c>
      <c r="S679" s="283"/>
      <c r="T679" s="160">
        <v>1.4160000000000001E-2</v>
      </c>
      <c r="U679" s="259">
        <f>T679*H679</f>
        <v>2.3168308799999999</v>
      </c>
      <c r="V679" s="161"/>
      <c r="AT679" s="268" t="s">
        <v>144</v>
      </c>
      <c r="AV679" s="268" t="s">
        <v>139</v>
      </c>
      <c r="AW679" s="268" t="s">
        <v>79</v>
      </c>
      <c r="BA679" s="268" t="s">
        <v>137</v>
      </c>
      <c r="BG679" s="162">
        <f>IF(N679="základní",J679,0)</f>
        <v>0</v>
      </c>
      <c r="BH679" s="162">
        <f>IF(N679="snížená",J679,0)</f>
        <v>8655.39</v>
      </c>
      <c r="BI679" s="162">
        <f>IF(N679="zákl. přenesená",J679,0)</f>
        <v>0</v>
      </c>
      <c r="BJ679" s="162">
        <f>IF(N679="sníž. přenesená",J679,0)</f>
        <v>0</v>
      </c>
      <c r="BK679" s="162">
        <f>IF(N679="nulová",J679,0)</f>
        <v>0</v>
      </c>
      <c r="BL679" s="268" t="s">
        <v>79</v>
      </c>
      <c r="BM679" s="162">
        <f>ROUND(I679*H679,2)</f>
        <v>8655.39</v>
      </c>
      <c r="BN679" s="268" t="s">
        <v>144</v>
      </c>
      <c r="BO679" s="268" t="s">
        <v>910</v>
      </c>
    </row>
    <row r="680" spans="1:67" s="10" customFormat="1" x14ac:dyDescent="0.2">
      <c r="A680" s="240"/>
      <c r="B680" s="163"/>
      <c r="C680" s="197"/>
      <c r="D680" s="165" t="s">
        <v>146</v>
      </c>
      <c r="E680" s="166" t="s">
        <v>1</v>
      </c>
      <c r="F680" s="166" t="s">
        <v>287</v>
      </c>
      <c r="G680" s="164"/>
      <c r="H680" s="166" t="s">
        <v>1</v>
      </c>
      <c r="I680" s="167"/>
      <c r="J680" s="164"/>
      <c r="K680" s="164"/>
      <c r="L680" s="168"/>
      <c r="M680" s="169"/>
      <c r="N680" s="170"/>
      <c r="O680" s="170"/>
      <c r="P680" s="170"/>
      <c r="Q680" s="170"/>
      <c r="R680" s="170"/>
      <c r="S680" s="283"/>
      <c r="T680" s="170"/>
      <c r="U680" s="287"/>
      <c r="V680" s="171"/>
      <c r="AV680" s="172" t="s">
        <v>146</v>
      </c>
      <c r="AW680" s="172" t="s">
        <v>79</v>
      </c>
      <c r="AX680" s="10" t="s">
        <v>73</v>
      </c>
      <c r="AY680" s="10" t="s">
        <v>28</v>
      </c>
      <c r="AZ680" s="10" t="s">
        <v>66</v>
      </c>
      <c r="BA680" s="172" t="s">
        <v>137</v>
      </c>
    </row>
    <row r="681" spans="1:67" s="11" customFormat="1" x14ac:dyDescent="0.2">
      <c r="A681" s="241"/>
      <c r="B681" s="173"/>
      <c r="C681" s="198"/>
      <c r="D681" s="165" t="s">
        <v>146</v>
      </c>
      <c r="E681" s="175" t="s">
        <v>1</v>
      </c>
      <c r="F681" s="175" t="s">
        <v>2435</v>
      </c>
      <c r="G681" s="174"/>
      <c r="H681" s="176">
        <v>163.61799999999999</v>
      </c>
      <c r="I681" s="177"/>
      <c r="J681" s="174"/>
      <c r="K681" s="174"/>
      <c r="L681" s="178"/>
      <c r="M681" s="179"/>
      <c r="N681" s="180"/>
      <c r="O681" s="180"/>
      <c r="P681" s="180"/>
      <c r="Q681" s="180"/>
      <c r="R681" s="180"/>
      <c r="S681" s="283"/>
      <c r="T681" s="180"/>
      <c r="U681" s="287"/>
      <c r="V681" s="181"/>
      <c r="AV681" s="182" t="s">
        <v>146</v>
      </c>
      <c r="AW681" s="182" t="s">
        <v>79</v>
      </c>
      <c r="AX681" s="11" t="s">
        <v>79</v>
      </c>
      <c r="AY681" s="11" t="s">
        <v>28</v>
      </c>
      <c r="AZ681" s="11" t="s">
        <v>66</v>
      </c>
      <c r="BA681" s="182" t="s">
        <v>137</v>
      </c>
    </row>
    <row r="682" spans="1:67" s="266" customFormat="1" ht="16.5" customHeight="1" x14ac:dyDescent="0.2">
      <c r="A682" s="200"/>
      <c r="B682" s="28"/>
      <c r="C682" s="226" t="s">
        <v>2522</v>
      </c>
      <c r="D682" s="217" t="s">
        <v>139</v>
      </c>
      <c r="E682" s="327" t="s">
        <v>2439</v>
      </c>
      <c r="F682" s="328" t="s">
        <v>2440</v>
      </c>
      <c r="G682" s="217" t="s">
        <v>242</v>
      </c>
      <c r="H682" s="218">
        <v>60.458599999999997</v>
      </c>
      <c r="I682" s="219">
        <v>95</v>
      </c>
      <c r="J682" s="220">
        <f>ROUND(I682*H682,2)</f>
        <v>5743.57</v>
      </c>
      <c r="K682" s="323"/>
      <c r="L682" s="32"/>
      <c r="M682" s="158" t="s">
        <v>1</v>
      </c>
      <c r="N682" s="159" t="s">
        <v>38</v>
      </c>
      <c r="O682" s="53"/>
      <c r="P682" s="160">
        <f>O682*H682</f>
        <v>0</v>
      </c>
      <c r="Q682" s="160">
        <v>0</v>
      </c>
      <c r="R682" s="160">
        <f>Q682*H682</f>
        <v>0</v>
      </c>
      <c r="S682" s="283"/>
      <c r="T682" s="160">
        <v>4.5159999999999999E-2</v>
      </c>
      <c r="U682" s="259">
        <f>T682*H682</f>
        <v>2.7303103759999998</v>
      </c>
      <c r="V682" s="161"/>
      <c r="AT682" s="268" t="s">
        <v>144</v>
      </c>
      <c r="AV682" s="268" t="s">
        <v>139</v>
      </c>
      <c r="AW682" s="268" t="s">
        <v>79</v>
      </c>
      <c r="BA682" s="268" t="s">
        <v>137</v>
      </c>
      <c r="BG682" s="162">
        <f>IF(N682="základní",J682,0)</f>
        <v>0</v>
      </c>
      <c r="BH682" s="162">
        <f>IF(N682="snížená",J682,0)</f>
        <v>5743.57</v>
      </c>
      <c r="BI682" s="162">
        <f>IF(N682="zákl. přenesená",J682,0)</f>
        <v>0</v>
      </c>
      <c r="BJ682" s="162">
        <f>IF(N682="sníž. přenesená",J682,0)</f>
        <v>0</v>
      </c>
      <c r="BK682" s="162">
        <f>IF(N682="nulová",J682,0)</f>
        <v>0</v>
      </c>
      <c r="BL682" s="268" t="s">
        <v>79</v>
      </c>
      <c r="BM682" s="162">
        <f>ROUND(I682*H682,2)</f>
        <v>5743.57</v>
      </c>
      <c r="BN682" s="268" t="s">
        <v>144</v>
      </c>
      <c r="BO682" s="268" t="s">
        <v>910</v>
      </c>
    </row>
    <row r="683" spans="1:67" s="10" customFormat="1" x14ac:dyDescent="0.2">
      <c r="A683" s="240"/>
      <c r="B683" s="163"/>
      <c r="C683" s="198"/>
      <c r="D683" s="165" t="s">
        <v>146</v>
      </c>
      <c r="E683" s="166" t="s">
        <v>1</v>
      </c>
      <c r="F683" s="166" t="s">
        <v>287</v>
      </c>
      <c r="G683" s="164"/>
      <c r="H683" s="166"/>
      <c r="I683" s="167"/>
      <c r="J683" s="164"/>
      <c r="K683" s="164"/>
      <c r="L683" s="168"/>
      <c r="M683" s="169"/>
      <c r="N683" s="170"/>
      <c r="O683" s="170"/>
      <c r="P683" s="170"/>
      <c r="Q683" s="170"/>
      <c r="R683" s="170"/>
      <c r="S683" s="283"/>
      <c r="T683" s="170"/>
      <c r="U683" s="287"/>
      <c r="V683" s="171"/>
      <c r="AV683" s="172" t="s">
        <v>146</v>
      </c>
      <c r="AW683" s="172" t="s">
        <v>79</v>
      </c>
      <c r="AX683" s="10" t="s">
        <v>73</v>
      </c>
      <c r="AY683" s="10" t="s">
        <v>28</v>
      </c>
      <c r="AZ683" s="10" t="s">
        <v>66</v>
      </c>
      <c r="BA683" s="172" t="s">
        <v>137</v>
      </c>
    </row>
    <row r="684" spans="1:67" s="11" customFormat="1" x14ac:dyDescent="0.2">
      <c r="A684" s="241"/>
      <c r="B684" s="173"/>
      <c r="C684" s="198"/>
      <c r="D684" s="165" t="s">
        <v>146</v>
      </c>
      <c r="E684" s="175" t="s">
        <v>1</v>
      </c>
      <c r="F684" s="175" t="s">
        <v>2441</v>
      </c>
      <c r="G684" s="174"/>
      <c r="H684" s="176">
        <v>60.458599999999997</v>
      </c>
      <c r="I684" s="177"/>
      <c r="J684" s="174"/>
      <c r="K684" s="174"/>
      <c r="L684" s="178"/>
      <c r="M684" s="179"/>
      <c r="N684" s="180"/>
      <c r="O684" s="180"/>
      <c r="P684" s="180"/>
      <c r="Q684" s="180"/>
      <c r="R684" s="180"/>
      <c r="S684" s="283"/>
      <c r="T684" s="180"/>
      <c r="U684" s="287"/>
      <c r="V684" s="181"/>
      <c r="AV684" s="182" t="s">
        <v>146</v>
      </c>
      <c r="AW684" s="182" t="s">
        <v>79</v>
      </c>
      <c r="AX684" s="11" t="s">
        <v>79</v>
      </c>
      <c r="AY684" s="11" t="s">
        <v>28</v>
      </c>
      <c r="AZ684" s="11" t="s">
        <v>66</v>
      </c>
      <c r="BA684" s="182" t="s">
        <v>137</v>
      </c>
    </row>
    <row r="685" spans="1:67" s="266" customFormat="1" ht="16.5" customHeight="1" x14ac:dyDescent="0.2">
      <c r="A685" s="200"/>
      <c r="B685" s="28"/>
      <c r="C685" s="226" t="s">
        <v>2523</v>
      </c>
      <c r="D685" s="217" t="s">
        <v>139</v>
      </c>
      <c r="E685" s="327" t="s">
        <v>2442</v>
      </c>
      <c r="F685" s="328" t="s">
        <v>2443</v>
      </c>
      <c r="G685" s="217" t="s">
        <v>242</v>
      </c>
      <c r="H685" s="218">
        <v>60.458599999999997</v>
      </c>
      <c r="I685" s="219">
        <v>31.6</v>
      </c>
      <c r="J685" s="220">
        <f>ROUND(I685*H685,2)</f>
        <v>1910.49</v>
      </c>
      <c r="K685" s="323"/>
      <c r="L685" s="32"/>
      <c r="M685" s="158" t="s">
        <v>1</v>
      </c>
      <c r="N685" s="159" t="s">
        <v>38</v>
      </c>
      <c r="O685" s="53"/>
      <c r="P685" s="160">
        <f>O685*H685</f>
        <v>0</v>
      </c>
      <c r="Q685" s="160">
        <v>0</v>
      </c>
      <c r="R685" s="160">
        <f>Q685*H685</f>
        <v>0</v>
      </c>
      <c r="S685" s="283"/>
      <c r="T685" s="160">
        <v>8.0000000000000002E-3</v>
      </c>
      <c r="U685" s="259">
        <f>T685*H685</f>
        <v>0.48366880000000001</v>
      </c>
      <c r="V685" s="161"/>
      <c r="AT685" s="268" t="s">
        <v>144</v>
      </c>
      <c r="AV685" s="268" t="s">
        <v>139</v>
      </c>
      <c r="AW685" s="268" t="s">
        <v>79</v>
      </c>
      <c r="BA685" s="268" t="s">
        <v>137</v>
      </c>
      <c r="BG685" s="162">
        <f>IF(N685="základní",J685,0)</f>
        <v>0</v>
      </c>
      <c r="BH685" s="162">
        <f>IF(N685="snížená",J685,0)</f>
        <v>1910.49</v>
      </c>
      <c r="BI685" s="162">
        <f>IF(N685="zákl. přenesená",J685,0)</f>
        <v>0</v>
      </c>
      <c r="BJ685" s="162">
        <f>IF(N685="sníž. přenesená",J685,0)</f>
        <v>0</v>
      </c>
      <c r="BK685" s="162">
        <f>IF(N685="nulová",J685,0)</f>
        <v>0</v>
      </c>
      <c r="BL685" s="268" t="s">
        <v>79</v>
      </c>
      <c r="BM685" s="162">
        <f>ROUND(I685*H685,2)</f>
        <v>1910.49</v>
      </c>
      <c r="BN685" s="268" t="s">
        <v>144</v>
      </c>
      <c r="BO685" s="268" t="s">
        <v>910</v>
      </c>
    </row>
    <row r="686" spans="1:67" s="10" customFormat="1" x14ac:dyDescent="0.2">
      <c r="A686" s="240"/>
      <c r="B686" s="163"/>
      <c r="C686" s="198"/>
      <c r="D686" s="165" t="s">
        <v>146</v>
      </c>
      <c r="E686" s="166" t="s">
        <v>1</v>
      </c>
      <c r="F686" s="166" t="s">
        <v>287</v>
      </c>
      <c r="G686" s="164"/>
      <c r="H686" s="166"/>
      <c r="I686" s="167"/>
      <c r="J686" s="164"/>
      <c r="K686" s="164"/>
      <c r="L686" s="168"/>
      <c r="M686" s="169"/>
      <c r="N686" s="170"/>
      <c r="O686" s="170"/>
      <c r="P686" s="170"/>
      <c r="Q686" s="170"/>
      <c r="R686" s="170"/>
      <c r="S686" s="283"/>
      <c r="T686" s="170"/>
      <c r="U686" s="287"/>
      <c r="V686" s="171"/>
      <c r="AV686" s="172" t="s">
        <v>146</v>
      </c>
      <c r="AW686" s="172" t="s">
        <v>79</v>
      </c>
      <c r="AX686" s="10" t="s">
        <v>73</v>
      </c>
      <c r="AY686" s="10" t="s">
        <v>28</v>
      </c>
      <c r="AZ686" s="10" t="s">
        <v>66</v>
      </c>
      <c r="BA686" s="172" t="s">
        <v>137</v>
      </c>
    </row>
    <row r="687" spans="1:67" s="11" customFormat="1" x14ac:dyDescent="0.2">
      <c r="A687" s="241"/>
      <c r="B687" s="173"/>
      <c r="C687" s="198"/>
      <c r="D687" s="165" t="s">
        <v>146</v>
      </c>
      <c r="E687" s="175" t="s">
        <v>1</v>
      </c>
      <c r="F687" s="175" t="s">
        <v>2441</v>
      </c>
      <c r="G687" s="174"/>
      <c r="H687" s="176">
        <v>60.458599999999997</v>
      </c>
      <c r="I687" s="177"/>
      <c r="J687" s="174"/>
      <c r="K687" s="174"/>
      <c r="L687" s="178"/>
      <c r="M687" s="179"/>
      <c r="N687" s="180"/>
      <c r="O687" s="180"/>
      <c r="P687" s="180"/>
      <c r="Q687" s="180"/>
      <c r="R687" s="180"/>
      <c r="S687" s="283"/>
      <c r="T687" s="180"/>
      <c r="U687" s="287"/>
      <c r="V687" s="181"/>
      <c r="AV687" s="182" t="s">
        <v>146</v>
      </c>
      <c r="AW687" s="182" t="s">
        <v>79</v>
      </c>
      <c r="AX687" s="11" t="s">
        <v>79</v>
      </c>
      <c r="AY687" s="11" t="s">
        <v>28</v>
      </c>
      <c r="AZ687" s="11" t="s">
        <v>66</v>
      </c>
      <c r="BA687" s="182" t="s">
        <v>137</v>
      </c>
    </row>
    <row r="688" spans="1:67" s="266" customFormat="1" ht="16.5" customHeight="1" x14ac:dyDescent="0.2">
      <c r="A688" s="200"/>
      <c r="B688" s="28"/>
      <c r="C688" s="196" t="s">
        <v>912</v>
      </c>
      <c r="D688" s="154" t="s">
        <v>139</v>
      </c>
      <c r="E688" s="318" t="s">
        <v>913</v>
      </c>
      <c r="F688" s="319" t="s">
        <v>914</v>
      </c>
      <c r="G688" s="154" t="s">
        <v>242</v>
      </c>
      <c r="H688" s="155">
        <v>14.08</v>
      </c>
      <c r="I688" s="156">
        <v>111</v>
      </c>
      <c r="J688" s="157">
        <f>ROUND(I688*H688,2)</f>
        <v>1562.88</v>
      </c>
      <c r="K688" s="319" t="s">
        <v>143</v>
      </c>
      <c r="L688" s="32"/>
      <c r="M688" s="158" t="s">
        <v>1</v>
      </c>
      <c r="N688" s="159" t="s">
        <v>38</v>
      </c>
      <c r="O688" s="53"/>
      <c r="P688" s="160">
        <f>O688*H688</f>
        <v>0</v>
      </c>
      <c r="Q688" s="160">
        <v>0</v>
      </c>
      <c r="R688" s="160">
        <f>Q688*H688</f>
        <v>0</v>
      </c>
      <c r="S688" s="283"/>
      <c r="T688" s="160">
        <v>1.3429999999999999E-2</v>
      </c>
      <c r="U688" s="287"/>
      <c r="V688" s="161">
        <f>T688*H688</f>
        <v>0.1890944</v>
      </c>
      <c r="AT688" s="268" t="s">
        <v>144</v>
      </c>
      <c r="AV688" s="268" t="s">
        <v>139</v>
      </c>
      <c r="AW688" s="268" t="s">
        <v>79</v>
      </c>
      <c r="BA688" s="268" t="s">
        <v>137</v>
      </c>
      <c r="BG688" s="162">
        <f>IF(N688="základní",J688,0)</f>
        <v>0</v>
      </c>
      <c r="BH688" s="162">
        <f>IF(N688="snížená",J688,0)</f>
        <v>1562.88</v>
      </c>
      <c r="BI688" s="162">
        <f>IF(N688="zákl. přenesená",J688,0)</f>
        <v>0</v>
      </c>
      <c r="BJ688" s="162">
        <f>IF(N688="sníž. přenesená",J688,0)</f>
        <v>0</v>
      </c>
      <c r="BK688" s="162">
        <f>IF(N688="nulová",J688,0)</f>
        <v>0</v>
      </c>
      <c r="BL688" s="268" t="s">
        <v>79</v>
      </c>
      <c r="BM688" s="162">
        <f>ROUND(I688*H688,2)</f>
        <v>1562.88</v>
      </c>
      <c r="BN688" s="268" t="s">
        <v>144</v>
      </c>
      <c r="BO688" s="268" t="s">
        <v>915</v>
      </c>
    </row>
    <row r="689" spans="1:67" s="10" customFormat="1" x14ac:dyDescent="0.2">
      <c r="A689" s="240"/>
      <c r="B689" s="163"/>
      <c r="C689" s="197"/>
      <c r="D689" s="165" t="s">
        <v>146</v>
      </c>
      <c r="E689" s="166" t="s">
        <v>1</v>
      </c>
      <c r="F689" s="166" t="s">
        <v>388</v>
      </c>
      <c r="G689" s="164"/>
      <c r="H689" s="166" t="s">
        <v>1</v>
      </c>
      <c r="I689" s="167"/>
      <c r="J689" s="164"/>
      <c r="K689" s="164"/>
      <c r="L689" s="168"/>
      <c r="M689" s="169"/>
      <c r="N689" s="170"/>
      <c r="O689" s="170"/>
      <c r="P689" s="170"/>
      <c r="Q689" s="170"/>
      <c r="R689" s="170"/>
      <c r="S689" s="283"/>
      <c r="T689" s="170"/>
      <c r="U689" s="287"/>
      <c r="V689" s="171"/>
      <c r="AV689" s="172" t="s">
        <v>146</v>
      </c>
      <c r="AW689" s="172" t="s">
        <v>79</v>
      </c>
      <c r="AX689" s="10" t="s">
        <v>73</v>
      </c>
      <c r="AY689" s="10" t="s">
        <v>28</v>
      </c>
      <c r="AZ689" s="10" t="s">
        <v>66</v>
      </c>
      <c r="BA689" s="172" t="s">
        <v>137</v>
      </c>
    </row>
    <row r="690" spans="1:67" s="11" customFormat="1" x14ac:dyDescent="0.2">
      <c r="A690" s="241"/>
      <c r="B690" s="173"/>
      <c r="C690" s="198"/>
      <c r="D690" s="165" t="s">
        <v>146</v>
      </c>
      <c r="E690" s="175" t="s">
        <v>1</v>
      </c>
      <c r="F690" s="175" t="s">
        <v>916</v>
      </c>
      <c r="G690" s="174"/>
      <c r="H690" s="176">
        <v>14.08</v>
      </c>
      <c r="I690" s="177"/>
      <c r="J690" s="174"/>
      <c r="K690" s="174"/>
      <c r="L690" s="178"/>
      <c r="M690" s="179"/>
      <c r="N690" s="180"/>
      <c r="O690" s="180"/>
      <c r="P690" s="180"/>
      <c r="Q690" s="180"/>
      <c r="R690" s="180"/>
      <c r="S690" s="283"/>
      <c r="T690" s="180"/>
      <c r="U690" s="287"/>
      <c r="V690" s="181"/>
      <c r="AV690" s="182" t="s">
        <v>146</v>
      </c>
      <c r="AW690" s="182" t="s">
        <v>79</v>
      </c>
      <c r="AX690" s="11" t="s">
        <v>79</v>
      </c>
      <c r="AY690" s="11" t="s">
        <v>28</v>
      </c>
      <c r="AZ690" s="11" t="s">
        <v>66</v>
      </c>
      <c r="BA690" s="182" t="s">
        <v>137</v>
      </c>
    </row>
    <row r="691" spans="1:67" s="266" customFormat="1" ht="16.5" customHeight="1" x14ac:dyDescent="0.2">
      <c r="A691" s="200"/>
      <c r="B691" s="28"/>
      <c r="C691" s="226" t="s">
        <v>2524</v>
      </c>
      <c r="D691" s="217" t="s">
        <v>139</v>
      </c>
      <c r="E691" s="322" t="s">
        <v>2436</v>
      </c>
      <c r="F691" s="323" t="s">
        <v>2437</v>
      </c>
      <c r="G691" s="217" t="s">
        <v>242</v>
      </c>
      <c r="H691" s="218">
        <v>16.329999999999998</v>
      </c>
      <c r="I691" s="219">
        <v>149</v>
      </c>
      <c r="J691" s="220">
        <f>ROUND(I691*H691,2)</f>
        <v>2433.17</v>
      </c>
      <c r="K691" s="323"/>
      <c r="L691" s="32"/>
      <c r="M691" s="158" t="s">
        <v>1</v>
      </c>
      <c r="N691" s="159" t="s">
        <v>38</v>
      </c>
      <c r="O691" s="53"/>
      <c r="P691" s="160">
        <f>O691*H691</f>
        <v>0</v>
      </c>
      <c r="Q691" s="160">
        <v>0</v>
      </c>
      <c r="R691" s="160">
        <f>Q691*H691</f>
        <v>0</v>
      </c>
      <c r="S691" s="283"/>
      <c r="T691" s="160">
        <v>1.2160000000000001E-2</v>
      </c>
      <c r="U691" s="259">
        <f>T691*H691</f>
        <v>0.19857279999999999</v>
      </c>
      <c r="V691" s="161"/>
      <c r="AT691" s="268" t="s">
        <v>144</v>
      </c>
      <c r="AV691" s="268" t="s">
        <v>139</v>
      </c>
      <c r="AW691" s="268" t="s">
        <v>79</v>
      </c>
      <c r="BA691" s="268" t="s">
        <v>137</v>
      </c>
      <c r="BG691" s="162">
        <f>IF(N691="základní",J691,0)</f>
        <v>0</v>
      </c>
      <c r="BH691" s="162">
        <f>IF(N691="snížená",J691,0)</f>
        <v>2433.17</v>
      </c>
      <c r="BI691" s="162">
        <f>IF(N691="zákl. přenesená",J691,0)</f>
        <v>0</v>
      </c>
      <c r="BJ691" s="162">
        <f>IF(N691="sníž. přenesená",J691,0)</f>
        <v>0</v>
      </c>
      <c r="BK691" s="162">
        <f>IF(N691="nulová",J691,0)</f>
        <v>0</v>
      </c>
      <c r="BL691" s="268" t="s">
        <v>79</v>
      </c>
      <c r="BM691" s="162">
        <f>ROUND(I691*H691,2)</f>
        <v>2433.17</v>
      </c>
      <c r="BN691" s="268" t="s">
        <v>144</v>
      </c>
      <c r="BO691" s="268" t="s">
        <v>915</v>
      </c>
    </row>
    <row r="692" spans="1:67" s="10" customFormat="1" x14ac:dyDescent="0.2">
      <c r="A692" s="240"/>
      <c r="B692" s="163"/>
      <c r="C692" s="197"/>
      <c r="D692" s="165" t="s">
        <v>146</v>
      </c>
      <c r="E692" s="166" t="s">
        <v>1</v>
      </c>
      <c r="F692" s="166" t="s">
        <v>388</v>
      </c>
      <c r="G692" s="164"/>
      <c r="H692" s="166" t="s">
        <v>1</v>
      </c>
      <c r="I692" s="167"/>
      <c r="J692" s="164"/>
      <c r="K692" s="164"/>
      <c r="L692" s="168"/>
      <c r="M692" s="169"/>
      <c r="N692" s="170"/>
      <c r="O692" s="170"/>
      <c r="P692" s="170"/>
      <c r="Q692" s="170"/>
      <c r="R692" s="170"/>
      <c r="S692" s="283"/>
      <c r="T692" s="170"/>
      <c r="U692" s="287"/>
      <c r="V692" s="171"/>
      <c r="AV692" s="172" t="s">
        <v>146</v>
      </c>
      <c r="AW692" s="172" t="s">
        <v>79</v>
      </c>
      <c r="AX692" s="10" t="s">
        <v>73</v>
      </c>
      <c r="AY692" s="10" t="s">
        <v>28</v>
      </c>
      <c r="AZ692" s="10" t="s">
        <v>66</v>
      </c>
      <c r="BA692" s="172" t="s">
        <v>137</v>
      </c>
    </row>
    <row r="693" spans="1:67" s="11" customFormat="1" x14ac:dyDescent="0.2">
      <c r="A693" s="241"/>
      <c r="B693" s="173"/>
      <c r="C693" s="198"/>
      <c r="D693" s="165" t="s">
        <v>146</v>
      </c>
      <c r="E693" s="175" t="s">
        <v>1</v>
      </c>
      <c r="F693" s="175" t="s">
        <v>2438</v>
      </c>
      <c r="G693" s="174"/>
      <c r="H693" s="176">
        <v>16.329999999999998</v>
      </c>
      <c r="I693" s="177"/>
      <c r="J693" s="174"/>
      <c r="K693" s="174"/>
      <c r="L693" s="178"/>
      <c r="M693" s="179"/>
      <c r="N693" s="180"/>
      <c r="O693" s="180"/>
      <c r="P693" s="180"/>
      <c r="Q693" s="180"/>
      <c r="R693" s="180"/>
      <c r="S693" s="283"/>
      <c r="T693" s="180"/>
      <c r="U693" s="287"/>
      <c r="V693" s="181"/>
      <c r="AV693" s="182" t="s">
        <v>146</v>
      </c>
      <c r="AW693" s="182" t="s">
        <v>79</v>
      </c>
      <c r="AX693" s="11" t="s">
        <v>79</v>
      </c>
      <c r="AY693" s="11" t="s">
        <v>28</v>
      </c>
      <c r="AZ693" s="11" t="s">
        <v>66</v>
      </c>
      <c r="BA693" s="182" t="s">
        <v>137</v>
      </c>
    </row>
    <row r="694" spans="1:67" s="266" customFormat="1" ht="16.5" customHeight="1" x14ac:dyDescent="0.2">
      <c r="A694" s="200"/>
      <c r="B694" s="28"/>
      <c r="C694" s="226" t="s">
        <v>2528</v>
      </c>
      <c r="D694" s="217" t="s">
        <v>139</v>
      </c>
      <c r="E694" s="327" t="s">
        <v>2448</v>
      </c>
      <c r="F694" s="323" t="s">
        <v>2447</v>
      </c>
      <c r="G694" s="226" t="s">
        <v>2317</v>
      </c>
      <c r="H694" s="218">
        <v>4</v>
      </c>
      <c r="I694" s="219">
        <v>400</v>
      </c>
      <c r="J694" s="220">
        <f>ROUND(I694*H694,2)</f>
        <v>1600</v>
      </c>
      <c r="K694" s="323"/>
      <c r="L694" s="32"/>
      <c r="M694" s="158" t="s">
        <v>1</v>
      </c>
      <c r="N694" s="159" t="s">
        <v>38</v>
      </c>
      <c r="O694" s="53"/>
      <c r="P694" s="160">
        <f>O694*H694</f>
        <v>0</v>
      </c>
      <c r="Q694" s="160">
        <v>0</v>
      </c>
      <c r="R694" s="160">
        <f>Q694*H694</f>
        <v>0</v>
      </c>
      <c r="S694" s="283"/>
      <c r="T694" s="160">
        <v>8.1570000000000004E-2</v>
      </c>
      <c r="U694" s="259">
        <f>T694*H694</f>
        <v>0.32628000000000001</v>
      </c>
      <c r="V694" s="161"/>
      <c r="AT694" s="268" t="s">
        <v>144</v>
      </c>
      <c r="AV694" s="268" t="s">
        <v>139</v>
      </c>
      <c r="AW694" s="268" t="s">
        <v>79</v>
      </c>
      <c r="BA694" s="268" t="s">
        <v>137</v>
      </c>
      <c r="BG694" s="162">
        <f>IF(N694="základní",J694,0)</f>
        <v>0</v>
      </c>
      <c r="BH694" s="162">
        <f>IF(N694="snížená",J694,0)</f>
        <v>1600</v>
      </c>
      <c r="BI694" s="162">
        <f>IF(N694="zákl. přenesená",J694,0)</f>
        <v>0</v>
      </c>
      <c r="BJ694" s="162">
        <f>IF(N694="sníž. přenesená",J694,0)</f>
        <v>0</v>
      </c>
      <c r="BK694" s="162">
        <f>IF(N694="nulová",J694,0)</f>
        <v>0</v>
      </c>
      <c r="BL694" s="268" t="s">
        <v>79</v>
      </c>
      <c r="BM694" s="162">
        <f>ROUND(I694*H694,2)</f>
        <v>1600</v>
      </c>
      <c r="BN694" s="268" t="s">
        <v>144</v>
      </c>
      <c r="BO694" s="268" t="s">
        <v>915</v>
      </c>
    </row>
    <row r="695" spans="1:67" s="10" customFormat="1" x14ac:dyDescent="0.2">
      <c r="A695" s="240"/>
      <c r="B695" s="163"/>
      <c r="C695" s="197"/>
      <c r="D695" s="165" t="s">
        <v>146</v>
      </c>
      <c r="E695" s="166" t="s">
        <v>1</v>
      </c>
      <c r="F695" s="166" t="s">
        <v>388</v>
      </c>
      <c r="G695" s="164"/>
      <c r="H695" s="166" t="s">
        <v>1</v>
      </c>
      <c r="I695" s="167"/>
      <c r="J695" s="164"/>
      <c r="K695" s="164"/>
      <c r="L695" s="168"/>
      <c r="M695" s="169"/>
      <c r="N695" s="170"/>
      <c r="O695" s="170"/>
      <c r="P695" s="170"/>
      <c r="Q695" s="170"/>
      <c r="R695" s="170"/>
      <c r="S695" s="283"/>
      <c r="T695" s="170"/>
      <c r="U695" s="287"/>
      <c r="V695" s="171"/>
      <c r="AV695" s="172" t="s">
        <v>146</v>
      </c>
      <c r="AW695" s="172" t="s">
        <v>79</v>
      </c>
      <c r="AX695" s="10" t="s">
        <v>73</v>
      </c>
      <c r="AY695" s="10" t="s">
        <v>28</v>
      </c>
      <c r="AZ695" s="10" t="s">
        <v>66</v>
      </c>
      <c r="BA695" s="172" t="s">
        <v>137</v>
      </c>
    </row>
    <row r="696" spans="1:67" s="11" customFormat="1" x14ac:dyDescent="0.2">
      <c r="A696" s="241"/>
      <c r="B696" s="173"/>
      <c r="C696" s="198"/>
      <c r="D696" s="165" t="s">
        <v>146</v>
      </c>
      <c r="E696" s="175" t="s">
        <v>1</v>
      </c>
      <c r="F696" s="175" t="s">
        <v>2438</v>
      </c>
      <c r="G696" s="174"/>
      <c r="H696" s="176">
        <v>16.329999999999998</v>
      </c>
      <c r="I696" s="177"/>
      <c r="J696" s="174"/>
      <c r="K696" s="174"/>
      <c r="L696" s="178"/>
      <c r="M696" s="179"/>
      <c r="N696" s="180"/>
      <c r="O696" s="180"/>
      <c r="P696" s="180"/>
      <c r="Q696" s="180"/>
      <c r="R696" s="180"/>
      <c r="S696" s="283"/>
      <c r="T696" s="180"/>
      <c r="U696" s="287"/>
      <c r="V696" s="181"/>
      <c r="AV696" s="182" t="s">
        <v>146</v>
      </c>
      <c r="AW696" s="182" t="s">
        <v>79</v>
      </c>
      <c r="AX696" s="11" t="s">
        <v>79</v>
      </c>
      <c r="AY696" s="11" t="s">
        <v>28</v>
      </c>
      <c r="AZ696" s="11" t="s">
        <v>66</v>
      </c>
      <c r="BA696" s="182" t="s">
        <v>137</v>
      </c>
    </row>
    <row r="697" spans="1:67" s="266" customFormat="1" ht="16.5" customHeight="1" x14ac:dyDescent="0.2">
      <c r="A697" s="200"/>
      <c r="B697" s="28"/>
      <c r="C697" s="196" t="s">
        <v>917</v>
      </c>
      <c r="D697" s="154" t="s">
        <v>139</v>
      </c>
      <c r="E697" s="318" t="s">
        <v>918</v>
      </c>
      <c r="F697" s="319" t="s">
        <v>919</v>
      </c>
      <c r="G697" s="154" t="s">
        <v>242</v>
      </c>
      <c r="H697" s="155">
        <v>76.12</v>
      </c>
      <c r="I697" s="156">
        <v>73.8</v>
      </c>
      <c r="J697" s="157">
        <f>ROUND(I697*H697,2)</f>
        <v>5617.66</v>
      </c>
      <c r="K697" s="319" t="s">
        <v>143</v>
      </c>
      <c r="L697" s="32"/>
      <c r="M697" s="158" t="s">
        <v>1</v>
      </c>
      <c r="N697" s="159" t="s">
        <v>38</v>
      </c>
      <c r="O697" s="53"/>
      <c r="P697" s="160">
        <f>O697*H697</f>
        <v>0</v>
      </c>
      <c r="Q697" s="160">
        <v>0</v>
      </c>
      <c r="R697" s="160">
        <f>Q697*H697</f>
        <v>0</v>
      </c>
      <c r="S697" s="283"/>
      <c r="T697" s="160">
        <v>3.0000000000000001E-3</v>
      </c>
      <c r="U697" s="287"/>
      <c r="V697" s="161">
        <f>T697*H697</f>
        <v>0.22836000000000001</v>
      </c>
      <c r="AT697" s="268" t="s">
        <v>144</v>
      </c>
      <c r="AV697" s="268" t="s">
        <v>139</v>
      </c>
      <c r="AW697" s="268" t="s">
        <v>79</v>
      </c>
      <c r="BA697" s="268" t="s">
        <v>137</v>
      </c>
      <c r="BG697" s="162">
        <f>IF(N697="základní",J697,0)</f>
        <v>0</v>
      </c>
      <c r="BH697" s="162">
        <f>IF(N697="snížená",J697,0)</f>
        <v>5617.66</v>
      </c>
      <c r="BI697" s="162">
        <f>IF(N697="zákl. přenesená",J697,0)</f>
        <v>0</v>
      </c>
      <c r="BJ697" s="162">
        <f>IF(N697="sníž. přenesená",J697,0)</f>
        <v>0</v>
      </c>
      <c r="BK697" s="162">
        <f>IF(N697="nulová",J697,0)</f>
        <v>0</v>
      </c>
      <c r="BL697" s="268" t="s">
        <v>79</v>
      </c>
      <c r="BM697" s="162">
        <f>ROUND(I697*H697,2)</f>
        <v>5617.66</v>
      </c>
      <c r="BN697" s="268" t="s">
        <v>144</v>
      </c>
      <c r="BO697" s="268" t="s">
        <v>920</v>
      </c>
    </row>
    <row r="698" spans="1:67" s="10" customFormat="1" x14ac:dyDescent="0.2">
      <c r="A698" s="240"/>
      <c r="B698" s="163"/>
      <c r="C698" s="197"/>
      <c r="D698" s="165" t="s">
        <v>146</v>
      </c>
      <c r="E698" s="166" t="s">
        <v>1</v>
      </c>
      <c r="F698" s="166" t="s">
        <v>287</v>
      </c>
      <c r="G698" s="164"/>
      <c r="H698" s="166" t="s">
        <v>1</v>
      </c>
      <c r="I698" s="167"/>
      <c r="J698" s="164"/>
      <c r="K698" s="164"/>
      <c r="L698" s="168"/>
      <c r="M698" s="169"/>
      <c r="N698" s="170"/>
      <c r="O698" s="170"/>
      <c r="P698" s="170"/>
      <c r="Q698" s="170"/>
      <c r="R698" s="170"/>
      <c r="S698" s="283"/>
      <c r="T698" s="170"/>
      <c r="U698" s="287"/>
      <c r="V698" s="171"/>
      <c r="AV698" s="172" t="s">
        <v>146</v>
      </c>
      <c r="AW698" s="172" t="s">
        <v>79</v>
      </c>
      <c r="AX698" s="10" t="s">
        <v>73</v>
      </c>
      <c r="AY698" s="10" t="s">
        <v>28</v>
      </c>
      <c r="AZ698" s="10" t="s">
        <v>66</v>
      </c>
      <c r="BA698" s="172" t="s">
        <v>137</v>
      </c>
    </row>
    <row r="699" spans="1:67" s="11" customFormat="1" x14ac:dyDescent="0.2">
      <c r="A699" s="241"/>
      <c r="B699" s="173"/>
      <c r="C699" s="198"/>
      <c r="D699" s="165" t="s">
        <v>146</v>
      </c>
      <c r="E699" s="175" t="s">
        <v>1</v>
      </c>
      <c r="F699" s="175" t="s">
        <v>921</v>
      </c>
      <c r="G699" s="174"/>
      <c r="H699" s="176">
        <v>76.12</v>
      </c>
      <c r="I699" s="177"/>
      <c r="J699" s="174"/>
      <c r="K699" s="174"/>
      <c r="L699" s="178"/>
      <c r="M699" s="179"/>
      <c r="N699" s="180"/>
      <c r="O699" s="180"/>
      <c r="P699" s="180"/>
      <c r="Q699" s="180"/>
      <c r="R699" s="180"/>
      <c r="S699" s="283"/>
      <c r="T699" s="180"/>
      <c r="U699" s="287"/>
      <c r="V699" s="181"/>
      <c r="AV699" s="182" t="s">
        <v>146</v>
      </c>
      <c r="AW699" s="182" t="s">
        <v>79</v>
      </c>
      <c r="AX699" s="11" t="s">
        <v>79</v>
      </c>
      <c r="AY699" s="11" t="s">
        <v>28</v>
      </c>
      <c r="AZ699" s="11" t="s">
        <v>66</v>
      </c>
      <c r="BA699" s="182" t="s">
        <v>137</v>
      </c>
    </row>
    <row r="700" spans="1:67" s="266" customFormat="1" ht="16.5" customHeight="1" x14ac:dyDescent="0.2">
      <c r="A700" s="200"/>
      <c r="B700" s="28"/>
      <c r="C700" s="226" t="s">
        <v>2533</v>
      </c>
      <c r="D700" s="217" t="s">
        <v>139</v>
      </c>
      <c r="E700" s="327" t="s">
        <v>2444</v>
      </c>
      <c r="F700" s="323" t="s">
        <v>2445</v>
      </c>
      <c r="G700" s="217" t="s">
        <v>242</v>
      </c>
      <c r="H700" s="218">
        <v>28.5</v>
      </c>
      <c r="I700" s="219">
        <v>55</v>
      </c>
      <c r="J700" s="220">
        <f>ROUND(I700*H700,2)</f>
        <v>1567.5</v>
      </c>
      <c r="K700" s="323"/>
      <c r="L700" s="32"/>
      <c r="M700" s="158" t="s">
        <v>1</v>
      </c>
      <c r="N700" s="159" t="s">
        <v>38</v>
      </c>
      <c r="O700" s="53"/>
      <c r="P700" s="160">
        <f>O700*H700</f>
        <v>0</v>
      </c>
      <c r="Q700" s="160">
        <v>0</v>
      </c>
      <c r="R700" s="160">
        <f>Q700*H700</f>
        <v>0</v>
      </c>
      <c r="S700" s="283"/>
      <c r="T700" s="160">
        <v>2.2159999999999999E-2</v>
      </c>
      <c r="U700" s="259">
        <f>T700*H700</f>
        <v>0.63156000000000001</v>
      </c>
      <c r="V700" s="161"/>
      <c r="AT700" s="268" t="s">
        <v>144</v>
      </c>
      <c r="AV700" s="268" t="s">
        <v>139</v>
      </c>
      <c r="AW700" s="268" t="s">
        <v>79</v>
      </c>
      <c r="BA700" s="268" t="s">
        <v>137</v>
      </c>
      <c r="BG700" s="162">
        <f>IF(N700="základní",J700,0)</f>
        <v>0</v>
      </c>
      <c r="BH700" s="162">
        <f>IF(N700="snížená",J700,0)</f>
        <v>1567.5</v>
      </c>
      <c r="BI700" s="162">
        <f>IF(N700="zákl. přenesená",J700,0)</f>
        <v>0</v>
      </c>
      <c r="BJ700" s="162">
        <f>IF(N700="sníž. přenesená",J700,0)</f>
        <v>0</v>
      </c>
      <c r="BK700" s="162">
        <f>IF(N700="nulová",J700,0)</f>
        <v>0</v>
      </c>
      <c r="BL700" s="268" t="s">
        <v>79</v>
      </c>
      <c r="BM700" s="162">
        <f>ROUND(I700*H700,2)</f>
        <v>1567.5</v>
      </c>
      <c r="BN700" s="268" t="s">
        <v>144</v>
      </c>
      <c r="BO700" s="268" t="s">
        <v>925</v>
      </c>
    </row>
    <row r="701" spans="1:67" s="10" customFormat="1" x14ac:dyDescent="0.2">
      <c r="A701" s="240"/>
      <c r="B701" s="163"/>
      <c r="C701" s="197"/>
      <c r="D701" s="165" t="s">
        <v>146</v>
      </c>
      <c r="E701" s="166" t="s">
        <v>1</v>
      </c>
      <c r="F701" s="166" t="s">
        <v>147</v>
      </c>
      <c r="G701" s="164"/>
      <c r="H701" s="166" t="s">
        <v>1</v>
      </c>
      <c r="I701" s="167"/>
      <c r="J701" s="164"/>
      <c r="K701" s="164"/>
      <c r="L701" s="168"/>
      <c r="M701" s="169"/>
      <c r="N701" s="170"/>
      <c r="O701" s="170"/>
      <c r="P701" s="170"/>
      <c r="Q701" s="170"/>
      <c r="R701" s="170"/>
      <c r="S701" s="283"/>
      <c r="T701" s="170"/>
      <c r="U701" s="287"/>
      <c r="V701" s="171"/>
      <c r="AV701" s="172" t="s">
        <v>146</v>
      </c>
      <c r="AW701" s="172" t="s">
        <v>79</v>
      </c>
      <c r="AX701" s="10" t="s">
        <v>73</v>
      </c>
      <c r="AY701" s="10" t="s">
        <v>28</v>
      </c>
      <c r="AZ701" s="10" t="s">
        <v>66</v>
      </c>
      <c r="BA701" s="172" t="s">
        <v>137</v>
      </c>
    </row>
    <row r="702" spans="1:67" s="11" customFormat="1" x14ac:dyDescent="0.2">
      <c r="A702" s="241"/>
      <c r="B702" s="173"/>
      <c r="C702" s="198"/>
      <c r="D702" s="165" t="s">
        <v>146</v>
      </c>
      <c r="E702" s="175" t="s">
        <v>1</v>
      </c>
      <c r="F702" s="175" t="s">
        <v>2446</v>
      </c>
      <c r="G702" s="174"/>
      <c r="H702" s="176">
        <v>28.5</v>
      </c>
      <c r="I702" s="177"/>
      <c r="J702" s="174"/>
      <c r="K702" s="174"/>
      <c r="L702" s="178"/>
      <c r="M702" s="179"/>
      <c r="N702" s="180"/>
      <c r="O702" s="180"/>
      <c r="P702" s="180"/>
      <c r="Q702" s="180"/>
      <c r="R702" s="180"/>
      <c r="S702" s="283"/>
      <c r="T702" s="180"/>
      <c r="U702" s="287"/>
      <c r="V702" s="181"/>
      <c r="AV702" s="182" t="s">
        <v>146</v>
      </c>
      <c r="AW702" s="182" t="s">
        <v>79</v>
      </c>
      <c r="AX702" s="11" t="s">
        <v>79</v>
      </c>
      <c r="AY702" s="11" t="s">
        <v>28</v>
      </c>
      <c r="AZ702" s="11" t="s">
        <v>66</v>
      </c>
      <c r="BA702" s="182" t="s">
        <v>137</v>
      </c>
    </row>
    <row r="703" spans="1:67" s="266" customFormat="1" ht="16.5" customHeight="1" x14ac:dyDescent="0.2">
      <c r="A703" s="200"/>
      <c r="B703" s="28"/>
      <c r="C703" s="196" t="s">
        <v>922</v>
      </c>
      <c r="D703" s="154" t="s">
        <v>139</v>
      </c>
      <c r="E703" s="318" t="s">
        <v>923</v>
      </c>
      <c r="F703" s="319" t="s">
        <v>924</v>
      </c>
      <c r="G703" s="154" t="s">
        <v>242</v>
      </c>
      <c r="H703" s="155">
        <v>6.68</v>
      </c>
      <c r="I703" s="156">
        <v>328.5</v>
      </c>
      <c r="J703" s="157">
        <f>ROUND(I703*H703,2)</f>
        <v>2194.38</v>
      </c>
      <c r="K703" s="319" t="s">
        <v>143</v>
      </c>
      <c r="L703" s="32"/>
      <c r="M703" s="158" t="s">
        <v>1</v>
      </c>
      <c r="N703" s="159" t="s">
        <v>38</v>
      </c>
      <c r="O703" s="53"/>
      <c r="P703" s="160">
        <f>O703*H703</f>
        <v>0</v>
      </c>
      <c r="Q703" s="160">
        <v>0</v>
      </c>
      <c r="R703" s="160">
        <f>Q703*H703</f>
        <v>0</v>
      </c>
      <c r="S703" s="283"/>
      <c r="T703" s="160">
        <v>1.7999999999999999E-2</v>
      </c>
      <c r="U703" s="287"/>
      <c r="V703" s="161">
        <f>T703*H703</f>
        <v>0.12023999999999999</v>
      </c>
      <c r="AT703" s="268" t="s">
        <v>144</v>
      </c>
      <c r="AV703" s="268" t="s">
        <v>139</v>
      </c>
      <c r="AW703" s="268" t="s">
        <v>79</v>
      </c>
      <c r="BA703" s="268" t="s">
        <v>137</v>
      </c>
      <c r="BG703" s="162">
        <f>IF(N703="základní",J703,0)</f>
        <v>0</v>
      </c>
      <c r="BH703" s="162">
        <f>IF(N703="snížená",J703,0)</f>
        <v>2194.38</v>
      </c>
      <c r="BI703" s="162">
        <f>IF(N703="zákl. přenesená",J703,0)</f>
        <v>0</v>
      </c>
      <c r="BJ703" s="162">
        <f>IF(N703="sníž. přenesená",J703,0)</f>
        <v>0</v>
      </c>
      <c r="BK703" s="162">
        <f>IF(N703="nulová",J703,0)</f>
        <v>0</v>
      </c>
      <c r="BL703" s="268" t="s">
        <v>79</v>
      </c>
      <c r="BM703" s="162">
        <f>ROUND(I703*H703,2)</f>
        <v>2194.38</v>
      </c>
      <c r="BN703" s="268" t="s">
        <v>144</v>
      </c>
      <c r="BO703" s="268" t="s">
        <v>925</v>
      </c>
    </row>
    <row r="704" spans="1:67" s="10" customFormat="1" x14ac:dyDescent="0.2">
      <c r="A704" s="240"/>
      <c r="B704" s="163"/>
      <c r="C704" s="197"/>
      <c r="D704" s="165" t="s">
        <v>146</v>
      </c>
      <c r="E704" s="166" t="s">
        <v>1</v>
      </c>
      <c r="F704" s="166" t="s">
        <v>147</v>
      </c>
      <c r="G704" s="164"/>
      <c r="H704" s="166" t="s">
        <v>1</v>
      </c>
      <c r="I704" s="167"/>
      <c r="J704" s="164"/>
      <c r="K704" s="164"/>
      <c r="L704" s="168"/>
      <c r="M704" s="169"/>
      <c r="N704" s="170"/>
      <c r="O704" s="170"/>
      <c r="P704" s="170"/>
      <c r="Q704" s="170"/>
      <c r="R704" s="170"/>
      <c r="S704" s="283"/>
      <c r="T704" s="170"/>
      <c r="U704" s="287"/>
      <c r="V704" s="171"/>
      <c r="AV704" s="172" t="s">
        <v>146</v>
      </c>
      <c r="AW704" s="172" t="s">
        <v>79</v>
      </c>
      <c r="AX704" s="10" t="s">
        <v>73</v>
      </c>
      <c r="AY704" s="10" t="s">
        <v>28</v>
      </c>
      <c r="AZ704" s="10" t="s">
        <v>66</v>
      </c>
      <c r="BA704" s="172" t="s">
        <v>137</v>
      </c>
    </row>
    <row r="705" spans="1:67" s="11" customFormat="1" x14ac:dyDescent="0.2">
      <c r="A705" s="241"/>
      <c r="B705" s="173"/>
      <c r="C705" s="198"/>
      <c r="D705" s="165" t="s">
        <v>146</v>
      </c>
      <c r="E705" s="175" t="s">
        <v>1</v>
      </c>
      <c r="F705" s="175" t="s">
        <v>926</v>
      </c>
      <c r="G705" s="174"/>
      <c r="H705" s="176">
        <v>6.68</v>
      </c>
      <c r="I705" s="177"/>
      <c r="J705" s="174"/>
      <c r="K705" s="174"/>
      <c r="L705" s="178"/>
      <c r="M705" s="179"/>
      <c r="N705" s="180"/>
      <c r="O705" s="180"/>
      <c r="P705" s="180"/>
      <c r="Q705" s="180"/>
      <c r="R705" s="180"/>
      <c r="S705" s="283"/>
      <c r="T705" s="180"/>
      <c r="U705" s="287"/>
      <c r="V705" s="181"/>
      <c r="AV705" s="182" t="s">
        <v>146</v>
      </c>
      <c r="AW705" s="182" t="s">
        <v>79</v>
      </c>
      <c r="AX705" s="11" t="s">
        <v>79</v>
      </c>
      <c r="AY705" s="11" t="s">
        <v>28</v>
      </c>
      <c r="AZ705" s="11" t="s">
        <v>66</v>
      </c>
      <c r="BA705" s="182" t="s">
        <v>137</v>
      </c>
    </row>
    <row r="706" spans="1:67" s="266" customFormat="1" ht="16.5" customHeight="1" x14ac:dyDescent="0.2">
      <c r="A706" s="200"/>
      <c r="B706" s="28"/>
      <c r="C706" s="196" t="s">
        <v>927</v>
      </c>
      <c r="D706" s="154" t="s">
        <v>139</v>
      </c>
      <c r="E706" s="318" t="s">
        <v>928</v>
      </c>
      <c r="F706" s="319" t="s">
        <v>929</v>
      </c>
      <c r="G706" s="154" t="s">
        <v>242</v>
      </c>
      <c r="H706" s="155">
        <v>17.771999999999998</v>
      </c>
      <c r="I706" s="156">
        <v>95</v>
      </c>
      <c r="J706" s="157">
        <f>ROUND(I706*H706,2)</f>
        <v>1688.34</v>
      </c>
      <c r="K706" s="319" t="s">
        <v>143</v>
      </c>
      <c r="L706" s="32"/>
      <c r="M706" s="158" t="s">
        <v>1</v>
      </c>
      <c r="N706" s="159" t="s">
        <v>38</v>
      </c>
      <c r="O706" s="53"/>
      <c r="P706" s="160">
        <f>O706*H706</f>
        <v>0</v>
      </c>
      <c r="Q706" s="160">
        <v>0</v>
      </c>
      <c r="R706" s="160">
        <f>Q706*H706</f>
        <v>0</v>
      </c>
      <c r="S706" s="283"/>
      <c r="T706" s="160">
        <v>0</v>
      </c>
      <c r="U706" s="287"/>
      <c r="V706" s="161">
        <f>T706*H706</f>
        <v>0</v>
      </c>
      <c r="AT706" s="268" t="s">
        <v>144</v>
      </c>
      <c r="AV706" s="268" t="s">
        <v>139</v>
      </c>
      <c r="AW706" s="268" t="s">
        <v>79</v>
      </c>
      <c r="BA706" s="268" t="s">
        <v>137</v>
      </c>
      <c r="BG706" s="162">
        <f>IF(N706="základní",J706,0)</f>
        <v>0</v>
      </c>
      <c r="BH706" s="162">
        <f>IF(N706="snížená",J706,0)</f>
        <v>1688.34</v>
      </c>
      <c r="BI706" s="162">
        <f>IF(N706="zákl. přenesená",J706,0)</f>
        <v>0</v>
      </c>
      <c r="BJ706" s="162">
        <f>IF(N706="sníž. přenesená",J706,0)</f>
        <v>0</v>
      </c>
      <c r="BK706" s="162">
        <f>IF(N706="nulová",J706,0)</f>
        <v>0</v>
      </c>
      <c r="BL706" s="268" t="s">
        <v>79</v>
      </c>
      <c r="BM706" s="162">
        <f>ROUND(I706*H706,2)</f>
        <v>1688.34</v>
      </c>
      <c r="BN706" s="268" t="s">
        <v>144</v>
      </c>
      <c r="BO706" s="268" t="s">
        <v>930</v>
      </c>
    </row>
    <row r="707" spans="1:67" s="10" customFormat="1" x14ac:dyDescent="0.2">
      <c r="A707" s="240"/>
      <c r="B707" s="163"/>
      <c r="C707" s="197"/>
      <c r="D707" s="165" t="s">
        <v>146</v>
      </c>
      <c r="E707" s="166" t="s">
        <v>1</v>
      </c>
      <c r="F707" s="166" t="s">
        <v>227</v>
      </c>
      <c r="G707" s="164"/>
      <c r="H707" s="166" t="s">
        <v>1</v>
      </c>
      <c r="I707" s="167"/>
      <c r="J707" s="164"/>
      <c r="K707" s="164"/>
      <c r="L707" s="168"/>
      <c r="M707" s="169"/>
      <c r="N707" s="170"/>
      <c r="O707" s="170"/>
      <c r="P707" s="170"/>
      <c r="Q707" s="170"/>
      <c r="R707" s="170"/>
      <c r="S707" s="283"/>
      <c r="T707" s="170"/>
      <c r="U707" s="287"/>
      <c r="V707" s="171"/>
      <c r="AV707" s="172" t="s">
        <v>146</v>
      </c>
      <c r="AW707" s="172" t="s">
        <v>79</v>
      </c>
      <c r="AX707" s="10" t="s">
        <v>73</v>
      </c>
      <c r="AY707" s="10" t="s">
        <v>28</v>
      </c>
      <c r="AZ707" s="10" t="s">
        <v>66</v>
      </c>
      <c r="BA707" s="172" t="s">
        <v>137</v>
      </c>
    </row>
    <row r="708" spans="1:67" s="11" customFormat="1" x14ac:dyDescent="0.2">
      <c r="A708" s="241"/>
      <c r="B708" s="173"/>
      <c r="C708" s="198"/>
      <c r="D708" s="165" t="s">
        <v>146</v>
      </c>
      <c r="E708" s="175" t="s">
        <v>1</v>
      </c>
      <c r="F708" s="175" t="s">
        <v>931</v>
      </c>
      <c r="G708" s="174"/>
      <c r="H708" s="176">
        <v>17.771999999999998</v>
      </c>
      <c r="I708" s="177"/>
      <c r="J708" s="174"/>
      <c r="K708" s="174"/>
      <c r="L708" s="178"/>
      <c r="M708" s="179"/>
      <c r="N708" s="180"/>
      <c r="O708" s="180"/>
      <c r="P708" s="180"/>
      <c r="Q708" s="180"/>
      <c r="R708" s="180"/>
      <c r="S708" s="283"/>
      <c r="T708" s="180"/>
      <c r="U708" s="287"/>
      <c r="V708" s="181"/>
      <c r="AV708" s="182" t="s">
        <v>146</v>
      </c>
      <c r="AW708" s="182" t="s">
        <v>79</v>
      </c>
      <c r="AX708" s="11" t="s">
        <v>79</v>
      </c>
      <c r="AY708" s="11" t="s">
        <v>28</v>
      </c>
      <c r="AZ708" s="11" t="s">
        <v>66</v>
      </c>
      <c r="BA708" s="182" t="s">
        <v>137</v>
      </c>
    </row>
    <row r="709" spans="1:67" s="266" customFormat="1" ht="16.5" customHeight="1" x14ac:dyDescent="0.2">
      <c r="A709" s="200"/>
      <c r="B709" s="28"/>
      <c r="C709" s="196" t="s">
        <v>932</v>
      </c>
      <c r="D709" s="154" t="s">
        <v>139</v>
      </c>
      <c r="E709" s="318" t="s">
        <v>933</v>
      </c>
      <c r="F709" s="319" t="s">
        <v>934</v>
      </c>
      <c r="G709" s="154" t="s">
        <v>242</v>
      </c>
      <c r="H709" s="155">
        <v>17.771999999999998</v>
      </c>
      <c r="I709" s="156">
        <v>165</v>
      </c>
      <c r="J709" s="157">
        <f>ROUND(I709*H709,2)</f>
        <v>2932.38</v>
      </c>
      <c r="K709" s="319" t="s">
        <v>143</v>
      </c>
      <c r="L709" s="32"/>
      <c r="M709" s="158" t="s">
        <v>1</v>
      </c>
      <c r="N709" s="159" t="s">
        <v>38</v>
      </c>
      <c r="O709" s="53"/>
      <c r="P709" s="160">
        <f>O709*H709</f>
        <v>0</v>
      </c>
      <c r="Q709" s="160">
        <v>0</v>
      </c>
      <c r="R709" s="160">
        <f>Q709*H709</f>
        <v>0</v>
      </c>
      <c r="S709" s="283"/>
      <c r="T709" s="160">
        <v>0</v>
      </c>
      <c r="U709" s="287"/>
      <c r="V709" s="161">
        <f>T709*H709</f>
        <v>0</v>
      </c>
      <c r="AT709" s="268" t="s">
        <v>144</v>
      </c>
      <c r="AV709" s="268" t="s">
        <v>139</v>
      </c>
      <c r="AW709" s="268" t="s">
        <v>79</v>
      </c>
      <c r="BA709" s="268" t="s">
        <v>137</v>
      </c>
      <c r="BG709" s="162">
        <f>IF(N709="základní",J709,0)</f>
        <v>0</v>
      </c>
      <c r="BH709" s="162">
        <f>IF(N709="snížená",J709,0)</f>
        <v>2932.38</v>
      </c>
      <c r="BI709" s="162">
        <f>IF(N709="zákl. přenesená",J709,0)</f>
        <v>0</v>
      </c>
      <c r="BJ709" s="162">
        <f>IF(N709="sníž. přenesená",J709,0)</f>
        <v>0</v>
      </c>
      <c r="BK709" s="162">
        <f>IF(N709="nulová",J709,0)</f>
        <v>0</v>
      </c>
      <c r="BL709" s="268" t="s">
        <v>79</v>
      </c>
      <c r="BM709" s="162">
        <f>ROUND(I709*H709,2)</f>
        <v>2932.38</v>
      </c>
      <c r="BN709" s="268" t="s">
        <v>144</v>
      </c>
      <c r="BO709" s="268" t="s">
        <v>935</v>
      </c>
    </row>
    <row r="710" spans="1:67" s="11" customFormat="1" x14ac:dyDescent="0.2">
      <c r="A710" s="241"/>
      <c r="B710" s="173"/>
      <c r="C710" s="198"/>
      <c r="D710" s="165" t="s">
        <v>146</v>
      </c>
      <c r="E710" s="175" t="s">
        <v>1</v>
      </c>
      <c r="F710" s="175" t="s">
        <v>936</v>
      </c>
      <c r="G710" s="174"/>
      <c r="H710" s="176">
        <v>17.771999999999998</v>
      </c>
      <c r="I710" s="177"/>
      <c r="J710" s="174"/>
      <c r="K710" s="174"/>
      <c r="L710" s="178"/>
      <c r="M710" s="179"/>
      <c r="N710" s="180"/>
      <c r="O710" s="180"/>
      <c r="P710" s="180"/>
      <c r="Q710" s="180"/>
      <c r="R710" s="180"/>
      <c r="S710" s="283"/>
      <c r="T710" s="180"/>
      <c r="U710" s="287"/>
      <c r="V710" s="181"/>
      <c r="AV710" s="182" t="s">
        <v>146</v>
      </c>
      <c r="AW710" s="182" t="s">
        <v>79</v>
      </c>
      <c r="AX710" s="11" t="s">
        <v>79</v>
      </c>
      <c r="AY710" s="11" t="s">
        <v>28</v>
      </c>
      <c r="AZ710" s="11" t="s">
        <v>66</v>
      </c>
      <c r="BA710" s="182" t="s">
        <v>137</v>
      </c>
    </row>
    <row r="711" spans="1:67" s="266" customFormat="1" ht="22.5" customHeight="1" x14ac:dyDescent="0.2">
      <c r="A711" s="200"/>
      <c r="B711" s="28"/>
      <c r="C711" s="196" t="s">
        <v>937</v>
      </c>
      <c r="D711" s="154" t="s">
        <v>139</v>
      </c>
      <c r="E711" s="318" t="s">
        <v>938</v>
      </c>
      <c r="F711" s="335" t="s">
        <v>2396</v>
      </c>
      <c r="G711" s="154" t="s">
        <v>722</v>
      </c>
      <c r="H711" s="155">
        <v>360</v>
      </c>
      <c r="I711" s="156">
        <v>220</v>
      </c>
      <c r="J711" s="157">
        <f>ROUND(I711*H711,2)</f>
        <v>79200</v>
      </c>
      <c r="K711" s="319" t="s">
        <v>143</v>
      </c>
      <c r="L711" s="32"/>
      <c r="M711" s="158" t="s">
        <v>1</v>
      </c>
      <c r="N711" s="159" t="s">
        <v>38</v>
      </c>
      <c r="O711" s="53"/>
      <c r="P711" s="160">
        <f>O711*H711</f>
        <v>0</v>
      </c>
      <c r="Q711" s="160">
        <v>0</v>
      </c>
      <c r="R711" s="160">
        <f>Q711*H711</f>
        <v>0</v>
      </c>
      <c r="S711" s="283"/>
      <c r="T711" s="160">
        <v>0.05</v>
      </c>
      <c r="U711" s="287"/>
      <c r="V711" s="161">
        <f>T711*H711</f>
        <v>18</v>
      </c>
      <c r="AT711" s="268" t="s">
        <v>144</v>
      </c>
      <c r="AV711" s="268" t="s">
        <v>139</v>
      </c>
      <c r="AW711" s="268" t="s">
        <v>79</v>
      </c>
      <c r="BA711" s="268" t="s">
        <v>137</v>
      </c>
      <c r="BG711" s="162">
        <f>IF(N711="základní",J711,0)</f>
        <v>0</v>
      </c>
      <c r="BH711" s="162">
        <f>IF(N711="snížená",J711,0)</f>
        <v>79200</v>
      </c>
      <c r="BI711" s="162">
        <f>IF(N711="zákl. přenesená",J711,0)</f>
        <v>0</v>
      </c>
      <c r="BJ711" s="162">
        <f>IF(N711="sníž. přenesená",J711,0)</f>
        <v>0</v>
      </c>
      <c r="BK711" s="162">
        <f>IF(N711="nulová",J711,0)</f>
        <v>0</v>
      </c>
      <c r="BL711" s="268" t="s">
        <v>79</v>
      </c>
      <c r="BM711" s="162">
        <f>ROUND(I711*H711,2)</f>
        <v>79200</v>
      </c>
      <c r="BN711" s="268" t="s">
        <v>144</v>
      </c>
      <c r="BO711" s="268" t="s">
        <v>939</v>
      </c>
    </row>
    <row r="712" spans="1:67" s="11" customFormat="1" x14ac:dyDescent="0.2">
      <c r="A712" s="241"/>
      <c r="B712" s="173"/>
      <c r="C712" s="198"/>
      <c r="D712" s="165" t="s">
        <v>146</v>
      </c>
      <c r="E712" s="175" t="s">
        <v>1</v>
      </c>
      <c r="F712" s="175" t="s">
        <v>2397</v>
      </c>
      <c r="G712" s="174"/>
      <c r="H712" s="176">
        <v>360</v>
      </c>
      <c r="I712" s="177"/>
      <c r="J712" s="174"/>
      <c r="K712" s="174"/>
      <c r="L712" s="178"/>
      <c r="M712" s="179"/>
      <c r="N712" s="180"/>
      <c r="O712" s="180"/>
      <c r="P712" s="180"/>
      <c r="Q712" s="180"/>
      <c r="R712" s="180"/>
      <c r="S712" s="283"/>
      <c r="T712" s="180"/>
      <c r="U712" s="287"/>
      <c r="V712" s="181"/>
      <c r="AV712" s="182" t="s">
        <v>146</v>
      </c>
      <c r="AW712" s="182" t="s">
        <v>79</v>
      </c>
      <c r="AX712" s="11" t="s">
        <v>79</v>
      </c>
      <c r="AY712" s="11" t="s">
        <v>28</v>
      </c>
      <c r="AZ712" s="11" t="s">
        <v>66</v>
      </c>
      <c r="BA712" s="182" t="s">
        <v>137</v>
      </c>
    </row>
    <row r="713" spans="1:67" s="266" customFormat="1" ht="22.5" customHeight="1" x14ac:dyDescent="0.2">
      <c r="A713" s="200"/>
      <c r="B713" s="28"/>
      <c r="C713" s="232" t="s">
        <v>2529</v>
      </c>
      <c r="D713" s="233" t="s">
        <v>139</v>
      </c>
      <c r="E713" s="332" t="s">
        <v>938</v>
      </c>
      <c r="F713" s="333" t="s">
        <v>2396</v>
      </c>
      <c r="G713" s="233" t="s">
        <v>722</v>
      </c>
      <c r="H713" s="234">
        <v>32</v>
      </c>
      <c r="I713" s="235">
        <v>220</v>
      </c>
      <c r="J713" s="236">
        <f>ROUND(I713*H713,2)</f>
        <v>7040</v>
      </c>
      <c r="K713" s="334" t="s">
        <v>143</v>
      </c>
      <c r="L713" s="32"/>
      <c r="M713" s="158" t="s">
        <v>1</v>
      </c>
      <c r="N713" s="159" t="s">
        <v>38</v>
      </c>
      <c r="O713" s="53"/>
      <c r="P713" s="160">
        <f>O713*H713</f>
        <v>0</v>
      </c>
      <c r="Q713" s="160">
        <v>0</v>
      </c>
      <c r="R713" s="160">
        <f>Q713*H713</f>
        <v>0</v>
      </c>
      <c r="S713" s="283"/>
      <c r="T713" s="160">
        <v>0.05</v>
      </c>
      <c r="U713" s="269">
        <f>T713*H713</f>
        <v>1.6</v>
      </c>
      <c r="V713" s="161"/>
      <c r="AT713" s="268" t="s">
        <v>144</v>
      </c>
      <c r="AV713" s="268" t="s">
        <v>139</v>
      </c>
      <c r="AW713" s="268" t="s">
        <v>79</v>
      </c>
      <c r="BA713" s="268" t="s">
        <v>137</v>
      </c>
      <c r="BG713" s="162">
        <f>IF(N713="základní",J713,0)</f>
        <v>0</v>
      </c>
      <c r="BH713" s="162">
        <f>IF(N713="snížená",J713,0)</f>
        <v>7040</v>
      </c>
      <c r="BI713" s="162">
        <f>IF(N713="zákl. přenesená",J713,0)</f>
        <v>0</v>
      </c>
      <c r="BJ713" s="162">
        <f>IF(N713="sníž. přenesená",J713,0)</f>
        <v>0</v>
      </c>
      <c r="BK713" s="162">
        <f>IF(N713="nulová",J713,0)</f>
        <v>0</v>
      </c>
      <c r="BL713" s="268" t="s">
        <v>79</v>
      </c>
      <c r="BM713" s="162">
        <f>ROUND(I713*H713,2)</f>
        <v>7040</v>
      </c>
      <c r="BN713" s="268" t="s">
        <v>144</v>
      </c>
      <c r="BO713" s="268" t="s">
        <v>939</v>
      </c>
    </row>
    <row r="714" spans="1:67" s="11" customFormat="1" x14ac:dyDescent="0.2">
      <c r="A714" s="241"/>
      <c r="B714" s="173"/>
      <c r="C714" s="198"/>
      <c r="D714" s="165" t="s">
        <v>146</v>
      </c>
      <c r="E714" s="175" t="s">
        <v>1</v>
      </c>
      <c r="F714" s="175">
        <v>32</v>
      </c>
      <c r="G714" s="174"/>
      <c r="H714" s="176">
        <v>32</v>
      </c>
      <c r="I714" s="177"/>
      <c r="J714" s="174"/>
      <c r="K714" s="174"/>
      <c r="L714" s="178"/>
      <c r="M714" s="179"/>
      <c r="N714" s="180"/>
      <c r="O714" s="180"/>
      <c r="P714" s="180"/>
      <c r="Q714" s="180"/>
      <c r="R714" s="180"/>
      <c r="S714" s="283"/>
      <c r="T714" s="180"/>
      <c r="U714" s="287"/>
      <c r="V714" s="181"/>
      <c r="AV714" s="182" t="s">
        <v>146</v>
      </c>
      <c r="AW714" s="182" t="s">
        <v>79</v>
      </c>
      <c r="AX714" s="11" t="s">
        <v>79</v>
      </c>
      <c r="AY714" s="11" t="s">
        <v>28</v>
      </c>
      <c r="AZ714" s="11" t="s">
        <v>66</v>
      </c>
      <c r="BA714" s="182" t="s">
        <v>137</v>
      </c>
    </row>
    <row r="715" spans="1:67" s="266" customFormat="1" ht="16.5" customHeight="1" x14ac:dyDescent="0.2">
      <c r="A715" s="200"/>
      <c r="B715" s="28"/>
      <c r="C715" s="196" t="s">
        <v>941</v>
      </c>
      <c r="D715" s="154" t="s">
        <v>139</v>
      </c>
      <c r="E715" s="318" t="s">
        <v>942</v>
      </c>
      <c r="F715" s="319" t="s">
        <v>943</v>
      </c>
      <c r="G715" s="154" t="s">
        <v>263</v>
      </c>
      <c r="H715" s="155">
        <v>23.7</v>
      </c>
      <c r="I715" s="156">
        <v>505</v>
      </c>
      <c r="J715" s="157">
        <f>ROUND(I715*H715,2)</f>
        <v>11968.5</v>
      </c>
      <c r="K715" s="319" t="s">
        <v>143</v>
      </c>
      <c r="L715" s="32"/>
      <c r="M715" s="158" t="s">
        <v>1</v>
      </c>
      <c r="N715" s="159" t="s">
        <v>38</v>
      </c>
      <c r="O715" s="53"/>
      <c r="P715" s="160">
        <f>O715*H715</f>
        <v>0</v>
      </c>
      <c r="Q715" s="160">
        <v>3.04E-2</v>
      </c>
      <c r="R715" s="160">
        <f>Q715*H715</f>
        <v>0.72048000000000001</v>
      </c>
      <c r="S715" s="283"/>
      <c r="T715" s="160">
        <v>0</v>
      </c>
      <c r="U715" s="287"/>
      <c r="V715" s="161">
        <f>T715*H715</f>
        <v>0</v>
      </c>
      <c r="AT715" s="268" t="s">
        <v>144</v>
      </c>
      <c r="AV715" s="268" t="s">
        <v>139</v>
      </c>
      <c r="AW715" s="268" t="s">
        <v>79</v>
      </c>
      <c r="BA715" s="268" t="s">
        <v>137</v>
      </c>
      <c r="BG715" s="162">
        <f>IF(N715="základní",J715,0)</f>
        <v>0</v>
      </c>
      <c r="BH715" s="162">
        <f>IF(N715="snížená",J715,0)</f>
        <v>11968.5</v>
      </c>
      <c r="BI715" s="162">
        <f>IF(N715="zákl. přenesená",J715,0)</f>
        <v>0</v>
      </c>
      <c r="BJ715" s="162">
        <f>IF(N715="sníž. přenesená",J715,0)</f>
        <v>0</v>
      </c>
      <c r="BK715" s="162">
        <f>IF(N715="nulová",J715,0)</f>
        <v>0</v>
      </c>
      <c r="BL715" s="268" t="s">
        <v>79</v>
      </c>
      <c r="BM715" s="162">
        <f>ROUND(I715*H715,2)</f>
        <v>11968.5</v>
      </c>
      <c r="BN715" s="268" t="s">
        <v>144</v>
      </c>
      <c r="BO715" s="268" t="s">
        <v>944</v>
      </c>
    </row>
    <row r="716" spans="1:67" s="10" customFormat="1" x14ac:dyDescent="0.2">
      <c r="A716" s="240"/>
      <c r="B716" s="163"/>
      <c r="C716" s="197"/>
      <c r="D716" s="165" t="s">
        <v>146</v>
      </c>
      <c r="E716" s="166" t="s">
        <v>1</v>
      </c>
      <c r="F716" s="166" t="s">
        <v>287</v>
      </c>
      <c r="G716" s="164"/>
      <c r="H716" s="166" t="s">
        <v>1</v>
      </c>
      <c r="I716" s="167"/>
      <c r="J716" s="164"/>
      <c r="K716" s="164"/>
      <c r="L716" s="168"/>
      <c r="M716" s="169"/>
      <c r="N716" s="170"/>
      <c r="O716" s="170"/>
      <c r="P716" s="170"/>
      <c r="Q716" s="170"/>
      <c r="R716" s="170"/>
      <c r="S716" s="283"/>
      <c r="T716" s="170"/>
      <c r="U716" s="287"/>
      <c r="V716" s="171"/>
      <c r="AV716" s="172" t="s">
        <v>146</v>
      </c>
      <c r="AW716" s="172" t="s">
        <v>79</v>
      </c>
      <c r="AX716" s="10" t="s">
        <v>73</v>
      </c>
      <c r="AY716" s="10" t="s">
        <v>28</v>
      </c>
      <c r="AZ716" s="10" t="s">
        <v>66</v>
      </c>
      <c r="BA716" s="172" t="s">
        <v>137</v>
      </c>
    </row>
    <row r="717" spans="1:67" s="11" customFormat="1" x14ac:dyDescent="0.2">
      <c r="A717" s="241"/>
      <c r="B717" s="173"/>
      <c r="C717" s="198"/>
      <c r="D717" s="165" t="s">
        <v>146</v>
      </c>
      <c r="E717" s="175" t="s">
        <v>1</v>
      </c>
      <c r="F717" s="175" t="s">
        <v>2531</v>
      </c>
      <c r="G717" s="174"/>
      <c r="H717" s="176">
        <v>23.7</v>
      </c>
      <c r="I717" s="177"/>
      <c r="J717" s="174"/>
      <c r="K717" s="174"/>
      <c r="L717" s="178"/>
      <c r="M717" s="179"/>
      <c r="N717" s="180"/>
      <c r="O717" s="180"/>
      <c r="P717" s="180"/>
      <c r="Q717" s="180"/>
      <c r="R717" s="180"/>
      <c r="S717" s="283"/>
      <c r="T717" s="180"/>
      <c r="U717" s="287"/>
      <c r="V717" s="181"/>
      <c r="AV717" s="182" t="s">
        <v>146</v>
      </c>
      <c r="AW717" s="182" t="s">
        <v>79</v>
      </c>
      <c r="AX717" s="11" t="s">
        <v>79</v>
      </c>
      <c r="AY717" s="11" t="s">
        <v>28</v>
      </c>
      <c r="AZ717" s="11" t="s">
        <v>66</v>
      </c>
      <c r="BA717" s="182" t="s">
        <v>137</v>
      </c>
    </row>
    <row r="718" spans="1:67" s="266" customFormat="1" ht="16.5" customHeight="1" x14ac:dyDescent="0.2">
      <c r="A718" s="200"/>
      <c r="B718" s="28"/>
      <c r="C718" s="232" t="s">
        <v>2530</v>
      </c>
      <c r="D718" s="233" t="s">
        <v>139</v>
      </c>
      <c r="E718" s="332" t="s">
        <v>942</v>
      </c>
      <c r="F718" s="334" t="s">
        <v>943</v>
      </c>
      <c r="G718" s="233" t="s">
        <v>263</v>
      </c>
      <c r="H718" s="234">
        <v>96.05</v>
      </c>
      <c r="I718" s="235">
        <v>505</v>
      </c>
      <c r="J718" s="236">
        <f>ROUND(I718*H718,2)</f>
        <v>48505.25</v>
      </c>
      <c r="K718" s="334" t="s">
        <v>143</v>
      </c>
      <c r="L718" s="32"/>
      <c r="M718" s="158" t="s">
        <v>1</v>
      </c>
      <c r="N718" s="159" t="s">
        <v>38</v>
      </c>
      <c r="O718" s="53"/>
      <c r="P718" s="160">
        <f>O718*H718</f>
        <v>0</v>
      </c>
      <c r="Q718" s="160">
        <v>3.04E-2</v>
      </c>
      <c r="R718" s="160"/>
      <c r="S718" s="257">
        <f>Q718*H718</f>
        <v>2.9199199999999998</v>
      </c>
      <c r="T718" s="160">
        <v>0</v>
      </c>
      <c r="U718" s="287"/>
      <c r="V718" s="161">
        <f>T718*H718</f>
        <v>0</v>
      </c>
      <c r="AT718" s="268" t="s">
        <v>144</v>
      </c>
      <c r="AV718" s="268" t="s">
        <v>139</v>
      </c>
      <c r="AW718" s="268" t="s">
        <v>79</v>
      </c>
      <c r="BA718" s="268" t="s">
        <v>137</v>
      </c>
      <c r="BG718" s="162">
        <f>IF(N718="základní",J718,0)</f>
        <v>0</v>
      </c>
      <c r="BH718" s="162">
        <f>IF(N718="snížená",J718,0)</f>
        <v>48505.25</v>
      </c>
      <c r="BI718" s="162">
        <f>IF(N718="zákl. přenesená",J718,0)</f>
        <v>0</v>
      </c>
      <c r="BJ718" s="162">
        <f>IF(N718="sníž. přenesená",J718,0)</f>
        <v>0</v>
      </c>
      <c r="BK718" s="162">
        <f>IF(N718="nulová",J718,0)</f>
        <v>0</v>
      </c>
      <c r="BL718" s="268" t="s">
        <v>79</v>
      </c>
      <c r="BM718" s="162">
        <f>ROUND(I718*H718,2)</f>
        <v>48505.25</v>
      </c>
      <c r="BN718" s="268" t="s">
        <v>144</v>
      </c>
      <c r="BO718" s="268" t="s">
        <v>944</v>
      </c>
    </row>
    <row r="719" spans="1:67" s="10" customFormat="1" x14ac:dyDescent="0.2">
      <c r="A719" s="240"/>
      <c r="B719" s="163"/>
      <c r="C719" s="197"/>
      <c r="D719" s="165" t="s">
        <v>146</v>
      </c>
      <c r="E719" s="166" t="s">
        <v>1</v>
      </c>
      <c r="F719" s="166" t="s">
        <v>287</v>
      </c>
      <c r="G719" s="164"/>
      <c r="H719" s="166" t="s">
        <v>1</v>
      </c>
      <c r="I719" s="167"/>
      <c r="J719" s="164"/>
      <c r="K719" s="164"/>
      <c r="L719" s="168"/>
      <c r="M719" s="169"/>
      <c r="N719" s="170"/>
      <c r="O719" s="170"/>
      <c r="P719" s="170"/>
      <c r="Q719" s="170"/>
      <c r="R719" s="170"/>
      <c r="S719" s="283"/>
      <c r="T719" s="170"/>
      <c r="U719" s="287"/>
      <c r="V719" s="171"/>
      <c r="AV719" s="172" t="s">
        <v>146</v>
      </c>
      <c r="AW719" s="172" t="s">
        <v>79</v>
      </c>
      <c r="AX719" s="10" t="s">
        <v>73</v>
      </c>
      <c r="AY719" s="10" t="s">
        <v>28</v>
      </c>
      <c r="AZ719" s="10" t="s">
        <v>66</v>
      </c>
      <c r="BA719" s="172" t="s">
        <v>137</v>
      </c>
    </row>
    <row r="720" spans="1:67" s="11" customFormat="1" x14ac:dyDescent="0.2">
      <c r="A720" s="241"/>
      <c r="B720" s="173"/>
      <c r="C720" s="198"/>
      <c r="D720" s="165" t="s">
        <v>146</v>
      </c>
      <c r="E720" s="175" t="s">
        <v>1</v>
      </c>
      <c r="F720" s="175" t="s">
        <v>2532</v>
      </c>
      <c r="G720" s="174"/>
      <c r="H720" s="176">
        <v>96.05</v>
      </c>
      <c r="I720" s="177"/>
      <c r="J720" s="174"/>
      <c r="K720" s="174"/>
      <c r="L720" s="178"/>
      <c r="M720" s="179"/>
      <c r="N720" s="180"/>
      <c r="O720" s="180"/>
      <c r="P720" s="180"/>
      <c r="Q720" s="180"/>
      <c r="R720" s="180"/>
      <c r="S720" s="283"/>
      <c r="T720" s="180"/>
      <c r="U720" s="287"/>
      <c r="V720" s="181"/>
      <c r="AV720" s="182" t="s">
        <v>146</v>
      </c>
      <c r="AW720" s="182" t="s">
        <v>79</v>
      </c>
      <c r="AX720" s="11" t="s">
        <v>79</v>
      </c>
      <c r="AY720" s="11" t="s">
        <v>28</v>
      </c>
      <c r="AZ720" s="11" t="s">
        <v>66</v>
      </c>
      <c r="BA720" s="182" t="s">
        <v>137</v>
      </c>
    </row>
    <row r="721" spans="1:67" s="266" customFormat="1" ht="16.5" customHeight="1" x14ac:dyDescent="0.2">
      <c r="A721" s="200"/>
      <c r="B721" s="28"/>
      <c r="C721" s="226" t="s">
        <v>2548</v>
      </c>
      <c r="D721" s="217" t="s">
        <v>139</v>
      </c>
      <c r="E721" s="327" t="s">
        <v>2420</v>
      </c>
      <c r="F721" s="328" t="s">
        <v>2421</v>
      </c>
      <c r="G721" s="217" t="s">
        <v>263</v>
      </c>
      <c r="H721" s="218">
        <v>15.75</v>
      </c>
      <c r="I721" s="219">
        <v>36.200000000000003</v>
      </c>
      <c r="J721" s="220">
        <f>ROUND(I721*H721,2)</f>
        <v>570.15</v>
      </c>
      <c r="K721" s="323"/>
      <c r="L721" s="32"/>
      <c r="M721" s="158" t="s">
        <v>1</v>
      </c>
      <c r="N721" s="159" t="s">
        <v>38</v>
      </c>
      <c r="O721" s="53"/>
      <c r="P721" s="160">
        <f>O721*H721</f>
        <v>0</v>
      </c>
      <c r="Q721" s="160">
        <v>4.3200000000000001E-3</v>
      </c>
      <c r="R721" s="160"/>
      <c r="S721" s="258">
        <f>Q721*H721</f>
        <v>6.8040000000000003E-2</v>
      </c>
      <c r="T721" s="160">
        <v>0</v>
      </c>
      <c r="U721" s="287"/>
      <c r="V721" s="161">
        <f>T721*H721</f>
        <v>0</v>
      </c>
      <c r="AT721" s="268" t="s">
        <v>144</v>
      </c>
      <c r="AV721" s="268" t="s">
        <v>139</v>
      </c>
      <c r="AW721" s="268" t="s">
        <v>79</v>
      </c>
      <c r="BA721" s="268" t="s">
        <v>137</v>
      </c>
      <c r="BG721" s="162">
        <f>IF(N721="základní",J721,0)</f>
        <v>0</v>
      </c>
      <c r="BH721" s="162">
        <f>IF(N721="snížená",J721,0)</f>
        <v>570.15</v>
      </c>
      <c r="BI721" s="162">
        <f>IF(N721="zákl. přenesená",J721,0)</f>
        <v>0</v>
      </c>
      <c r="BJ721" s="162">
        <f>IF(N721="sníž. přenesená",J721,0)</f>
        <v>0</v>
      </c>
      <c r="BK721" s="162">
        <f>IF(N721="nulová",J721,0)</f>
        <v>0</v>
      </c>
      <c r="BL721" s="268" t="s">
        <v>79</v>
      </c>
      <c r="BM721" s="162">
        <f>ROUND(I721*H721,2)</f>
        <v>570.15</v>
      </c>
      <c r="BN721" s="268" t="s">
        <v>144</v>
      </c>
      <c r="BO721" s="268" t="s">
        <v>944</v>
      </c>
    </row>
    <row r="722" spans="1:67" s="10" customFormat="1" x14ac:dyDescent="0.2">
      <c r="A722" s="240"/>
      <c r="B722" s="163"/>
      <c r="C722" s="197"/>
      <c r="D722" s="165" t="s">
        <v>146</v>
      </c>
      <c r="E722" s="166" t="s">
        <v>1</v>
      </c>
      <c r="F722" s="166" t="s">
        <v>287</v>
      </c>
      <c r="G722" s="164"/>
      <c r="H722" s="166" t="s">
        <v>1</v>
      </c>
      <c r="I722" s="167"/>
      <c r="J722" s="164"/>
      <c r="K722" s="164"/>
      <c r="L722" s="168"/>
      <c r="M722" s="169"/>
      <c r="N722" s="170"/>
      <c r="O722" s="170"/>
      <c r="P722" s="170"/>
      <c r="Q722" s="170"/>
      <c r="R722" s="170"/>
      <c r="S722" s="288"/>
      <c r="T722" s="170"/>
      <c r="U722" s="289"/>
      <c r="V722" s="171"/>
      <c r="AV722" s="172" t="s">
        <v>146</v>
      </c>
      <c r="AW722" s="172" t="s">
        <v>79</v>
      </c>
      <c r="AX722" s="10" t="s">
        <v>73</v>
      </c>
      <c r="AY722" s="10" t="s">
        <v>28</v>
      </c>
      <c r="AZ722" s="10" t="s">
        <v>66</v>
      </c>
      <c r="BA722" s="172" t="s">
        <v>137</v>
      </c>
    </row>
    <row r="723" spans="1:67" s="11" customFormat="1" x14ac:dyDescent="0.2">
      <c r="A723" s="241"/>
      <c r="B723" s="173"/>
      <c r="C723" s="198"/>
      <c r="D723" s="165" t="s">
        <v>146</v>
      </c>
      <c r="E723" s="175" t="s">
        <v>1</v>
      </c>
      <c r="F723" s="175" t="s">
        <v>2422</v>
      </c>
      <c r="G723" s="174"/>
      <c r="H723" s="176">
        <v>15.75</v>
      </c>
      <c r="I723" s="177"/>
      <c r="J723" s="174"/>
      <c r="K723" s="174"/>
      <c r="L723" s="178"/>
      <c r="M723" s="179"/>
      <c r="N723" s="180"/>
      <c r="O723" s="180"/>
      <c r="P723" s="180"/>
      <c r="Q723" s="180"/>
      <c r="R723" s="180"/>
      <c r="S723" s="290"/>
      <c r="T723" s="180"/>
      <c r="U723" s="291"/>
      <c r="V723" s="181"/>
      <c r="AV723" s="182" t="s">
        <v>146</v>
      </c>
      <c r="AW723" s="182" t="s">
        <v>79</v>
      </c>
      <c r="AX723" s="11" t="s">
        <v>79</v>
      </c>
      <c r="AY723" s="11" t="s">
        <v>28</v>
      </c>
      <c r="AZ723" s="11" t="s">
        <v>66</v>
      </c>
      <c r="BA723" s="182" t="s">
        <v>137</v>
      </c>
    </row>
    <row r="724" spans="1:67" s="9" customFormat="1" ht="22.9" customHeight="1" x14ac:dyDescent="0.2">
      <c r="A724" s="239"/>
      <c r="B724" s="138"/>
      <c r="C724" s="213"/>
      <c r="D724" s="140" t="s">
        <v>65</v>
      </c>
      <c r="E724" s="152" t="s">
        <v>652</v>
      </c>
      <c r="F724" s="152" t="s">
        <v>945</v>
      </c>
      <c r="G724" s="139"/>
      <c r="H724" s="139"/>
      <c r="I724" s="142"/>
      <c r="J724" s="153">
        <f>BM724</f>
        <v>1450015.27</v>
      </c>
      <c r="K724" s="139"/>
      <c r="L724" s="144"/>
      <c r="M724" s="145"/>
      <c r="N724" s="146"/>
      <c r="O724" s="146"/>
      <c r="P724" s="147">
        <f>SUM(P725:P792)</f>
        <v>0</v>
      </c>
      <c r="Q724" s="146"/>
      <c r="R724" s="147">
        <f>SUM(R725:R792)</f>
        <v>0</v>
      </c>
      <c r="S724" s="270">
        <f>SUM(S725:S792)</f>
        <v>0</v>
      </c>
      <c r="T724" s="146"/>
      <c r="U724" s="272">
        <f>SUM(U725:U792)</f>
        <v>0</v>
      </c>
      <c r="V724" s="148">
        <f>SUM(V725:V792)</f>
        <v>0</v>
      </c>
      <c r="AT724" s="149" t="s">
        <v>73</v>
      </c>
      <c r="AV724" s="150" t="s">
        <v>65</v>
      </c>
      <c r="AW724" s="150" t="s">
        <v>73</v>
      </c>
      <c r="BA724" s="149" t="s">
        <v>137</v>
      </c>
      <c r="BM724" s="151">
        <f>SUM(BM725:BM792)</f>
        <v>1450015.27</v>
      </c>
    </row>
    <row r="725" spans="1:67" s="266" customFormat="1" ht="16.5" customHeight="1" x14ac:dyDescent="0.2">
      <c r="A725" s="200"/>
      <c r="B725" s="28"/>
      <c r="C725" s="196" t="s">
        <v>946</v>
      </c>
      <c r="D725" s="154" t="s">
        <v>139</v>
      </c>
      <c r="E725" s="318" t="s">
        <v>947</v>
      </c>
      <c r="F725" s="319" t="s">
        <v>948</v>
      </c>
      <c r="G725" s="154" t="s">
        <v>208</v>
      </c>
      <c r="H725" s="155">
        <v>216.577</v>
      </c>
      <c r="I725" s="156">
        <v>282.5</v>
      </c>
      <c r="J725" s="157">
        <f>ROUND(I725*H725,2)</f>
        <v>61183</v>
      </c>
      <c r="K725" s="319" t="s">
        <v>143</v>
      </c>
      <c r="L725" s="32"/>
      <c r="M725" s="158" t="s">
        <v>1</v>
      </c>
      <c r="N725" s="159" t="s">
        <v>38</v>
      </c>
      <c r="O725" s="53"/>
      <c r="P725" s="160">
        <f>O725*H725</f>
        <v>0</v>
      </c>
      <c r="Q725" s="160">
        <v>0</v>
      </c>
      <c r="R725" s="160">
        <f>Q725*H725</f>
        <v>0</v>
      </c>
      <c r="S725" s="283"/>
      <c r="T725" s="160">
        <v>0</v>
      </c>
      <c r="U725" s="287"/>
      <c r="V725" s="161">
        <f>T725*H725</f>
        <v>0</v>
      </c>
      <c r="AT725" s="268" t="s">
        <v>144</v>
      </c>
      <c r="AV725" s="268" t="s">
        <v>139</v>
      </c>
      <c r="AW725" s="268" t="s">
        <v>79</v>
      </c>
      <c r="BA725" s="268" t="s">
        <v>137</v>
      </c>
      <c r="BG725" s="162">
        <f>IF(N725="základní",J725,0)</f>
        <v>0</v>
      </c>
      <c r="BH725" s="162">
        <f>IF(N725="snížená",J725,0)</f>
        <v>61183</v>
      </c>
      <c r="BI725" s="162">
        <f>IF(N725="zákl. přenesená",J725,0)</f>
        <v>0</v>
      </c>
      <c r="BJ725" s="162">
        <f>IF(N725="sníž. přenesená",J725,0)</f>
        <v>0</v>
      </c>
      <c r="BK725" s="162">
        <f>IF(N725="nulová",J725,0)</f>
        <v>0</v>
      </c>
      <c r="BL725" s="268" t="s">
        <v>79</v>
      </c>
      <c r="BM725" s="162">
        <f>ROUND(I725*H725,2)</f>
        <v>61183</v>
      </c>
      <c r="BN725" s="268" t="s">
        <v>144</v>
      </c>
      <c r="BO725" s="268" t="s">
        <v>949</v>
      </c>
    </row>
    <row r="726" spans="1:67" s="10" customFormat="1" x14ac:dyDescent="0.2">
      <c r="A726" s="240"/>
      <c r="B726" s="163"/>
      <c r="C726" s="197"/>
      <c r="D726" s="165" t="s">
        <v>146</v>
      </c>
      <c r="E726" s="166" t="s">
        <v>1</v>
      </c>
      <c r="F726" s="166" t="s">
        <v>950</v>
      </c>
      <c r="G726" s="164"/>
      <c r="H726" s="166" t="s">
        <v>1</v>
      </c>
      <c r="I726" s="167"/>
      <c r="J726" s="164"/>
      <c r="K726" s="164"/>
      <c r="L726" s="168"/>
      <c r="M726" s="169"/>
      <c r="N726" s="170"/>
      <c r="O726" s="170"/>
      <c r="P726" s="170"/>
      <c r="Q726" s="170"/>
      <c r="R726" s="170"/>
      <c r="S726" s="288"/>
      <c r="T726" s="170"/>
      <c r="U726" s="287"/>
      <c r="V726" s="171"/>
      <c r="AV726" s="172" t="s">
        <v>146</v>
      </c>
      <c r="AW726" s="172" t="s">
        <v>79</v>
      </c>
      <c r="AX726" s="10" t="s">
        <v>73</v>
      </c>
      <c r="AY726" s="10" t="s">
        <v>28</v>
      </c>
      <c r="AZ726" s="10" t="s">
        <v>66</v>
      </c>
      <c r="BA726" s="172" t="s">
        <v>137</v>
      </c>
    </row>
    <row r="727" spans="1:67" s="11" customFormat="1" x14ac:dyDescent="0.2">
      <c r="A727" s="241"/>
      <c r="B727" s="173"/>
      <c r="C727" s="198"/>
      <c r="D727" s="165" t="s">
        <v>146</v>
      </c>
      <c r="E727" s="175" t="s">
        <v>1</v>
      </c>
      <c r="F727" s="175">
        <v>234.2011</v>
      </c>
      <c r="G727" s="174"/>
      <c r="H727" s="176">
        <v>234.2011</v>
      </c>
      <c r="I727" s="177"/>
      <c r="J727" s="174"/>
      <c r="K727" s="174"/>
      <c r="L727" s="178"/>
      <c r="M727" s="179"/>
      <c r="N727" s="180"/>
      <c r="O727" s="180"/>
      <c r="P727" s="180"/>
      <c r="Q727" s="180"/>
      <c r="R727" s="180"/>
      <c r="S727" s="290"/>
      <c r="T727" s="180"/>
      <c r="U727" s="287"/>
      <c r="V727" s="181"/>
      <c r="AV727" s="182" t="s">
        <v>146</v>
      </c>
      <c r="AW727" s="182" t="s">
        <v>79</v>
      </c>
      <c r="AX727" s="11" t="s">
        <v>79</v>
      </c>
      <c r="AY727" s="11" t="s">
        <v>28</v>
      </c>
      <c r="AZ727" s="11" t="s">
        <v>66</v>
      </c>
      <c r="BA727" s="182" t="s">
        <v>137</v>
      </c>
    </row>
    <row r="728" spans="1:67" s="266" customFormat="1" ht="16.5" customHeight="1" x14ac:dyDescent="0.2">
      <c r="A728" s="200"/>
      <c r="B728" s="28"/>
      <c r="C728" s="226" t="s">
        <v>2556</v>
      </c>
      <c r="D728" s="217" t="s">
        <v>139</v>
      </c>
      <c r="E728" s="322" t="s">
        <v>947</v>
      </c>
      <c r="F728" s="323" t="s">
        <v>948</v>
      </c>
      <c r="G728" s="217" t="s">
        <v>208</v>
      </c>
      <c r="H728" s="218">
        <v>10.029999999999999</v>
      </c>
      <c r="I728" s="219">
        <v>282.5</v>
      </c>
      <c r="J728" s="220">
        <f>ROUND(I728*H728,2)</f>
        <v>2833.48</v>
      </c>
      <c r="K728" s="323" t="s">
        <v>143</v>
      </c>
      <c r="L728" s="32"/>
      <c r="M728" s="158" t="s">
        <v>1</v>
      </c>
      <c r="N728" s="159" t="s">
        <v>38</v>
      </c>
      <c r="O728" s="53"/>
      <c r="P728" s="160">
        <f>O728*H728</f>
        <v>0</v>
      </c>
      <c r="Q728" s="160">
        <v>0</v>
      </c>
      <c r="R728" s="160">
        <f>Q728*H728</f>
        <v>0</v>
      </c>
      <c r="S728" s="283"/>
      <c r="T728" s="160">
        <v>0</v>
      </c>
      <c r="U728" s="287"/>
      <c r="V728" s="161">
        <f>T728*H728</f>
        <v>0</v>
      </c>
      <c r="AT728" s="268" t="s">
        <v>144</v>
      </c>
      <c r="AV728" s="268" t="s">
        <v>139</v>
      </c>
      <c r="AW728" s="268" t="s">
        <v>79</v>
      </c>
      <c r="BA728" s="268" t="s">
        <v>137</v>
      </c>
      <c r="BG728" s="162">
        <f>IF(N728="základní",J728,0)</f>
        <v>0</v>
      </c>
      <c r="BH728" s="162">
        <f>IF(N728="snížená",J728,0)</f>
        <v>2833.48</v>
      </c>
      <c r="BI728" s="162">
        <f>IF(N728="zákl. přenesená",J728,0)</f>
        <v>0</v>
      </c>
      <c r="BJ728" s="162">
        <f>IF(N728="sníž. přenesená",J728,0)</f>
        <v>0</v>
      </c>
      <c r="BK728" s="162">
        <f>IF(N728="nulová",J728,0)</f>
        <v>0</v>
      </c>
      <c r="BL728" s="268" t="s">
        <v>79</v>
      </c>
      <c r="BM728" s="162">
        <f>ROUND(I728*H728,2)</f>
        <v>2833.48</v>
      </c>
      <c r="BN728" s="268" t="s">
        <v>144</v>
      </c>
      <c r="BO728" s="268" t="s">
        <v>949</v>
      </c>
    </row>
    <row r="729" spans="1:67" s="10" customFormat="1" x14ac:dyDescent="0.2">
      <c r="A729" s="240"/>
      <c r="B729" s="163"/>
      <c r="C729" s="197"/>
      <c r="D729" s="165" t="s">
        <v>146</v>
      </c>
      <c r="E729" s="166" t="s">
        <v>1</v>
      </c>
      <c r="F729" s="166" t="s">
        <v>950</v>
      </c>
      <c r="G729" s="164"/>
      <c r="H729" s="166" t="s">
        <v>1</v>
      </c>
      <c r="I729" s="167"/>
      <c r="J729" s="164"/>
      <c r="K729" s="164"/>
      <c r="L729" s="168"/>
      <c r="M729" s="169"/>
      <c r="N729" s="170"/>
      <c r="O729" s="170"/>
      <c r="P729" s="170"/>
      <c r="Q729" s="170"/>
      <c r="R729" s="170"/>
      <c r="S729" s="288"/>
      <c r="T729" s="170"/>
      <c r="U729" s="287"/>
      <c r="V729" s="171"/>
      <c r="AV729" s="172" t="s">
        <v>146</v>
      </c>
      <c r="AW729" s="172" t="s">
        <v>79</v>
      </c>
      <c r="AX729" s="10" t="s">
        <v>73</v>
      </c>
      <c r="AY729" s="10" t="s">
        <v>28</v>
      </c>
      <c r="AZ729" s="10" t="s">
        <v>66</v>
      </c>
      <c r="BA729" s="172" t="s">
        <v>137</v>
      </c>
    </row>
    <row r="730" spans="1:67" s="11" customFormat="1" x14ac:dyDescent="0.2">
      <c r="A730" s="241"/>
      <c r="B730" s="173"/>
      <c r="C730" s="198"/>
      <c r="D730" s="165" t="s">
        <v>146</v>
      </c>
      <c r="E730" s="175" t="s">
        <v>1</v>
      </c>
      <c r="F730" s="175">
        <v>10.029999999999999</v>
      </c>
      <c r="G730" s="174"/>
      <c r="H730" s="176">
        <v>10.029999999999999</v>
      </c>
      <c r="I730" s="177"/>
      <c r="J730" s="174"/>
      <c r="K730" s="174"/>
      <c r="L730" s="178"/>
      <c r="M730" s="179"/>
      <c r="N730" s="180"/>
      <c r="O730" s="180"/>
      <c r="P730" s="180"/>
      <c r="Q730" s="180"/>
      <c r="R730" s="180"/>
      <c r="S730" s="290"/>
      <c r="T730" s="180"/>
      <c r="U730" s="287"/>
      <c r="V730" s="181"/>
      <c r="AV730" s="182" t="s">
        <v>146</v>
      </c>
      <c r="AW730" s="182" t="s">
        <v>79</v>
      </c>
      <c r="AX730" s="11" t="s">
        <v>79</v>
      </c>
      <c r="AY730" s="11" t="s">
        <v>28</v>
      </c>
      <c r="AZ730" s="11" t="s">
        <v>66</v>
      </c>
      <c r="BA730" s="182" t="s">
        <v>137</v>
      </c>
    </row>
    <row r="731" spans="1:67" s="266" customFormat="1" ht="16.5" customHeight="1" x14ac:dyDescent="0.2">
      <c r="A731" s="200"/>
      <c r="B731" s="28"/>
      <c r="C731" s="232" t="s">
        <v>2604</v>
      </c>
      <c r="D731" s="233" t="s">
        <v>139</v>
      </c>
      <c r="E731" s="332" t="s">
        <v>947</v>
      </c>
      <c r="F731" s="334" t="s">
        <v>948</v>
      </c>
      <c r="G731" s="233" t="s">
        <v>208</v>
      </c>
      <c r="H731" s="234">
        <v>3.052</v>
      </c>
      <c r="I731" s="235">
        <v>282.5</v>
      </c>
      <c r="J731" s="236">
        <f>ROUND(I731*H731,2)</f>
        <v>862.19</v>
      </c>
      <c r="K731" s="334" t="s">
        <v>143</v>
      </c>
      <c r="L731" s="32"/>
      <c r="M731" s="158" t="s">
        <v>1</v>
      </c>
      <c r="N731" s="159" t="s">
        <v>38</v>
      </c>
      <c r="O731" s="53"/>
      <c r="P731" s="160">
        <f>O731*H731</f>
        <v>0</v>
      </c>
      <c r="Q731" s="160">
        <v>0</v>
      </c>
      <c r="R731" s="160">
        <f>Q731*H731</f>
        <v>0</v>
      </c>
      <c r="S731" s="283"/>
      <c r="T731" s="160">
        <v>0</v>
      </c>
      <c r="U731" s="287"/>
      <c r="V731" s="161">
        <f>T731*H731</f>
        <v>0</v>
      </c>
      <c r="AT731" s="268" t="s">
        <v>144</v>
      </c>
      <c r="AV731" s="268" t="s">
        <v>139</v>
      </c>
      <c r="AW731" s="268" t="s">
        <v>79</v>
      </c>
      <c r="BA731" s="268" t="s">
        <v>137</v>
      </c>
      <c r="BG731" s="162">
        <f>IF(N731="základní",J731,0)</f>
        <v>0</v>
      </c>
      <c r="BH731" s="162">
        <f>IF(N731="snížená",J731,0)</f>
        <v>862.19</v>
      </c>
      <c r="BI731" s="162">
        <f>IF(N731="zákl. přenesená",J731,0)</f>
        <v>0</v>
      </c>
      <c r="BJ731" s="162">
        <f>IF(N731="sníž. přenesená",J731,0)</f>
        <v>0</v>
      </c>
      <c r="BK731" s="162">
        <f>IF(N731="nulová",J731,0)</f>
        <v>0</v>
      </c>
      <c r="BL731" s="268" t="s">
        <v>79</v>
      </c>
      <c r="BM731" s="162">
        <f>ROUND(I731*H731,2)</f>
        <v>862.19</v>
      </c>
      <c r="BN731" s="268" t="s">
        <v>144</v>
      </c>
      <c r="BO731" s="268" t="s">
        <v>949</v>
      </c>
    </row>
    <row r="732" spans="1:67" s="10" customFormat="1" x14ac:dyDescent="0.2">
      <c r="A732" s="240"/>
      <c r="B732" s="163"/>
      <c r="C732" s="197"/>
      <c r="D732" s="165" t="s">
        <v>146</v>
      </c>
      <c r="E732" s="166" t="s">
        <v>1</v>
      </c>
      <c r="F732" s="166" t="s">
        <v>950</v>
      </c>
      <c r="G732" s="164"/>
      <c r="H732" s="166" t="s">
        <v>1</v>
      </c>
      <c r="I732" s="167"/>
      <c r="J732" s="164"/>
      <c r="K732" s="164"/>
      <c r="L732" s="168"/>
      <c r="M732" s="169"/>
      <c r="N732" s="170"/>
      <c r="O732" s="170"/>
      <c r="P732" s="170"/>
      <c r="Q732" s="170"/>
      <c r="R732" s="170"/>
      <c r="S732" s="288"/>
      <c r="T732" s="170"/>
      <c r="U732" s="287"/>
      <c r="V732" s="171"/>
      <c r="AV732" s="172" t="s">
        <v>146</v>
      </c>
      <c r="AW732" s="172" t="s">
        <v>79</v>
      </c>
      <c r="AX732" s="10" t="s">
        <v>73</v>
      </c>
      <c r="AY732" s="10" t="s">
        <v>28</v>
      </c>
      <c r="AZ732" s="10" t="s">
        <v>66</v>
      </c>
      <c r="BA732" s="172" t="s">
        <v>137</v>
      </c>
    </row>
    <row r="733" spans="1:67" s="11" customFormat="1" x14ac:dyDescent="0.2">
      <c r="A733" s="241"/>
      <c r="B733" s="173"/>
      <c r="C733" s="198"/>
      <c r="D733" s="165" t="s">
        <v>146</v>
      </c>
      <c r="E733" s="175" t="s">
        <v>1</v>
      </c>
      <c r="F733" s="175">
        <v>3.052</v>
      </c>
      <c r="G733" s="174"/>
      <c r="H733" s="176">
        <v>3.052</v>
      </c>
      <c r="I733" s="177"/>
      <c r="J733" s="174"/>
      <c r="K733" s="174"/>
      <c r="L733" s="178"/>
      <c r="M733" s="179"/>
      <c r="N733" s="180"/>
      <c r="O733" s="180"/>
      <c r="P733" s="180"/>
      <c r="Q733" s="180"/>
      <c r="R733" s="180"/>
      <c r="S733" s="290"/>
      <c r="T733" s="180"/>
      <c r="U733" s="287"/>
      <c r="V733" s="181"/>
      <c r="AV733" s="182" t="s">
        <v>146</v>
      </c>
      <c r="AW733" s="182" t="s">
        <v>79</v>
      </c>
      <c r="AX733" s="11" t="s">
        <v>79</v>
      </c>
      <c r="AY733" s="11" t="s">
        <v>28</v>
      </c>
      <c r="AZ733" s="11" t="s">
        <v>66</v>
      </c>
      <c r="BA733" s="182" t="s">
        <v>137</v>
      </c>
    </row>
    <row r="734" spans="1:67" s="266" customFormat="1" ht="16.5" customHeight="1" x14ac:dyDescent="0.2">
      <c r="A734" s="200"/>
      <c r="B734" s="28"/>
      <c r="C734" s="221" t="s">
        <v>2605</v>
      </c>
      <c r="D734" s="222" t="s">
        <v>139</v>
      </c>
      <c r="E734" s="325" t="s">
        <v>947</v>
      </c>
      <c r="F734" s="326" t="s">
        <v>948</v>
      </c>
      <c r="G734" s="222" t="s">
        <v>208</v>
      </c>
      <c r="H734" s="223">
        <v>-11.805</v>
      </c>
      <c r="I734" s="224">
        <v>282.5</v>
      </c>
      <c r="J734" s="225">
        <f>ROUND(I734*H734,2)</f>
        <v>-3334.91</v>
      </c>
      <c r="K734" s="326" t="s">
        <v>143</v>
      </c>
      <c r="L734" s="32"/>
      <c r="M734" s="158" t="s">
        <v>1</v>
      </c>
      <c r="N734" s="159" t="s">
        <v>38</v>
      </c>
      <c r="O734" s="53"/>
      <c r="P734" s="160">
        <f>O734*H734</f>
        <v>0</v>
      </c>
      <c r="Q734" s="160">
        <v>0</v>
      </c>
      <c r="R734" s="160">
        <f>Q734*H734</f>
        <v>0</v>
      </c>
      <c r="S734" s="283"/>
      <c r="T734" s="160">
        <v>0</v>
      </c>
      <c r="U734" s="287"/>
      <c r="V734" s="161">
        <f>T734*H734</f>
        <v>0</v>
      </c>
      <c r="AT734" s="268" t="s">
        <v>144</v>
      </c>
      <c r="AV734" s="268" t="s">
        <v>139</v>
      </c>
      <c r="AW734" s="268" t="s">
        <v>79</v>
      </c>
      <c r="BA734" s="268" t="s">
        <v>137</v>
      </c>
      <c r="BG734" s="162">
        <f>IF(N734="základní",J734,0)</f>
        <v>0</v>
      </c>
      <c r="BH734" s="162">
        <f>IF(N734="snížená",J734,0)</f>
        <v>-3334.91</v>
      </c>
      <c r="BI734" s="162">
        <f>IF(N734="zákl. přenesená",J734,0)</f>
        <v>0</v>
      </c>
      <c r="BJ734" s="162">
        <f>IF(N734="sníž. přenesená",J734,0)</f>
        <v>0</v>
      </c>
      <c r="BK734" s="162">
        <f>IF(N734="nulová",J734,0)</f>
        <v>0</v>
      </c>
      <c r="BL734" s="268" t="s">
        <v>79</v>
      </c>
      <c r="BM734" s="162">
        <f>ROUND(I734*H734,2)</f>
        <v>-3334.91</v>
      </c>
      <c r="BN734" s="268" t="s">
        <v>144</v>
      </c>
      <c r="BO734" s="268" t="s">
        <v>949</v>
      </c>
    </row>
    <row r="735" spans="1:67" s="10" customFormat="1" x14ac:dyDescent="0.2">
      <c r="A735" s="240"/>
      <c r="B735" s="163"/>
      <c r="C735" s="197"/>
      <c r="D735" s="165" t="s">
        <v>146</v>
      </c>
      <c r="E735" s="166" t="s">
        <v>1</v>
      </c>
      <c r="F735" s="166" t="s">
        <v>950</v>
      </c>
      <c r="G735" s="164"/>
      <c r="H735" s="166" t="s">
        <v>1</v>
      </c>
      <c r="I735" s="167"/>
      <c r="J735" s="164"/>
      <c r="K735" s="164"/>
      <c r="L735" s="168"/>
      <c r="M735" s="169"/>
      <c r="N735" s="170"/>
      <c r="O735" s="170"/>
      <c r="P735" s="170"/>
      <c r="Q735" s="170"/>
      <c r="R735" s="170"/>
      <c r="S735" s="288"/>
      <c r="T735" s="170"/>
      <c r="U735" s="287"/>
      <c r="V735" s="171"/>
      <c r="AV735" s="172" t="s">
        <v>146</v>
      </c>
      <c r="AW735" s="172" t="s">
        <v>79</v>
      </c>
      <c r="AX735" s="10" t="s">
        <v>73</v>
      </c>
      <c r="AY735" s="10" t="s">
        <v>28</v>
      </c>
      <c r="AZ735" s="10" t="s">
        <v>66</v>
      </c>
      <c r="BA735" s="172" t="s">
        <v>137</v>
      </c>
    </row>
    <row r="736" spans="1:67" s="11" customFormat="1" x14ac:dyDescent="0.2">
      <c r="A736" s="241"/>
      <c r="B736" s="173"/>
      <c r="C736" s="198"/>
      <c r="D736" s="165" t="s">
        <v>146</v>
      </c>
      <c r="E736" s="175" t="s">
        <v>1</v>
      </c>
      <c r="F736" s="175">
        <v>-11.805</v>
      </c>
      <c r="G736" s="174"/>
      <c r="H736" s="176">
        <v>-11.805</v>
      </c>
      <c r="I736" s="177"/>
      <c r="J736" s="174"/>
      <c r="K736" s="174"/>
      <c r="L736" s="178"/>
      <c r="M736" s="179"/>
      <c r="N736" s="180"/>
      <c r="O736" s="180"/>
      <c r="P736" s="180"/>
      <c r="Q736" s="180"/>
      <c r="R736" s="180"/>
      <c r="S736" s="290"/>
      <c r="T736" s="180"/>
      <c r="U736" s="287"/>
      <c r="V736" s="181"/>
      <c r="AV736" s="182" t="s">
        <v>146</v>
      </c>
      <c r="AW736" s="182" t="s">
        <v>79</v>
      </c>
      <c r="AX736" s="11" t="s">
        <v>79</v>
      </c>
      <c r="AY736" s="11" t="s">
        <v>28</v>
      </c>
      <c r="AZ736" s="11" t="s">
        <v>66</v>
      </c>
      <c r="BA736" s="182" t="s">
        <v>137</v>
      </c>
    </row>
    <row r="737" spans="1:67" s="266" customFormat="1" ht="21.75" customHeight="1" x14ac:dyDescent="0.2">
      <c r="A737" s="200"/>
      <c r="B737" s="28"/>
      <c r="C737" s="196" t="s">
        <v>951</v>
      </c>
      <c r="D737" s="154" t="s">
        <v>139</v>
      </c>
      <c r="E737" s="318" t="s">
        <v>952</v>
      </c>
      <c r="F737" s="319" t="s">
        <v>953</v>
      </c>
      <c r="G737" s="154" t="s">
        <v>208</v>
      </c>
      <c r="H737" s="155">
        <v>213.869</v>
      </c>
      <c r="I737" s="156">
        <v>910</v>
      </c>
      <c r="J737" s="157">
        <f>ROUND(I737*H737,2)</f>
        <v>194620.79</v>
      </c>
      <c r="K737" s="319" t="s">
        <v>143</v>
      </c>
      <c r="L737" s="32"/>
      <c r="M737" s="158" t="s">
        <v>1</v>
      </c>
      <c r="N737" s="159" t="s">
        <v>38</v>
      </c>
      <c r="O737" s="53"/>
      <c r="P737" s="160">
        <f>O737*H737</f>
        <v>0</v>
      </c>
      <c r="Q737" s="160">
        <v>0</v>
      </c>
      <c r="R737" s="160">
        <f>Q737*H737</f>
        <v>0</v>
      </c>
      <c r="S737" s="283"/>
      <c r="T737" s="160">
        <v>0</v>
      </c>
      <c r="U737" s="287"/>
      <c r="V737" s="161">
        <f>T737*H737</f>
        <v>0</v>
      </c>
      <c r="AT737" s="268" t="s">
        <v>144</v>
      </c>
      <c r="AV737" s="268" t="s">
        <v>139</v>
      </c>
      <c r="AW737" s="268" t="s">
        <v>79</v>
      </c>
      <c r="BA737" s="268" t="s">
        <v>137</v>
      </c>
      <c r="BG737" s="162">
        <f>IF(N737="základní",J737,0)</f>
        <v>0</v>
      </c>
      <c r="BH737" s="162">
        <f>IF(N737="snížená",J737,0)</f>
        <v>194620.79</v>
      </c>
      <c r="BI737" s="162">
        <f>IF(N737="zákl. přenesená",J737,0)</f>
        <v>0</v>
      </c>
      <c r="BJ737" s="162">
        <f>IF(N737="sníž. přenesená",J737,0)</f>
        <v>0</v>
      </c>
      <c r="BK737" s="162">
        <f>IF(N737="nulová",J737,0)</f>
        <v>0</v>
      </c>
      <c r="BL737" s="268" t="s">
        <v>79</v>
      </c>
      <c r="BM737" s="162">
        <f>ROUND(I737*H737,2)</f>
        <v>194620.79</v>
      </c>
      <c r="BN737" s="268" t="s">
        <v>144</v>
      </c>
      <c r="BO737" s="268" t="s">
        <v>954</v>
      </c>
    </row>
    <row r="738" spans="1:67" s="10" customFormat="1" x14ac:dyDescent="0.2">
      <c r="A738" s="240"/>
      <c r="B738" s="163"/>
      <c r="C738" s="197"/>
      <c r="D738" s="165" t="s">
        <v>146</v>
      </c>
      <c r="E738" s="166" t="s">
        <v>1</v>
      </c>
      <c r="F738" s="166" t="s">
        <v>950</v>
      </c>
      <c r="G738" s="164"/>
      <c r="H738" s="166" t="s">
        <v>1</v>
      </c>
      <c r="I738" s="167"/>
      <c r="J738" s="164"/>
      <c r="K738" s="164"/>
      <c r="L738" s="168"/>
      <c r="M738" s="169"/>
      <c r="N738" s="170"/>
      <c r="O738" s="170"/>
      <c r="P738" s="170"/>
      <c r="Q738" s="170"/>
      <c r="R738" s="170"/>
      <c r="S738" s="288"/>
      <c r="T738" s="170"/>
      <c r="U738" s="287"/>
      <c r="V738" s="171"/>
      <c r="AV738" s="172" t="s">
        <v>146</v>
      </c>
      <c r="AW738" s="172" t="s">
        <v>79</v>
      </c>
      <c r="AX738" s="10" t="s">
        <v>73</v>
      </c>
      <c r="AY738" s="10" t="s">
        <v>28</v>
      </c>
      <c r="AZ738" s="10" t="s">
        <v>66</v>
      </c>
      <c r="BA738" s="172" t="s">
        <v>137</v>
      </c>
    </row>
    <row r="739" spans="1:67" s="11" customFormat="1" x14ac:dyDescent="0.2">
      <c r="A739" s="241"/>
      <c r="B739" s="173"/>
      <c r="C739" s="198"/>
      <c r="D739" s="165" t="s">
        <v>146</v>
      </c>
      <c r="E739" s="175" t="s">
        <v>1</v>
      </c>
      <c r="F739" s="175">
        <v>213.869</v>
      </c>
      <c r="G739" s="174"/>
      <c r="H739" s="176">
        <v>213.869</v>
      </c>
      <c r="I739" s="177"/>
      <c r="J739" s="174"/>
      <c r="K739" s="174"/>
      <c r="L739" s="178"/>
      <c r="M739" s="179"/>
      <c r="N739" s="180"/>
      <c r="O739" s="180"/>
      <c r="P739" s="180"/>
      <c r="Q739" s="180"/>
      <c r="R739" s="180"/>
      <c r="S739" s="290"/>
      <c r="T739" s="180"/>
      <c r="U739" s="287"/>
      <c r="V739" s="181"/>
      <c r="AV739" s="182" t="s">
        <v>146</v>
      </c>
      <c r="AW739" s="182" t="s">
        <v>79</v>
      </c>
      <c r="AX739" s="11" t="s">
        <v>79</v>
      </c>
      <c r="AY739" s="11" t="s">
        <v>28</v>
      </c>
      <c r="AZ739" s="11" t="s">
        <v>66</v>
      </c>
      <c r="BA739" s="182" t="s">
        <v>137</v>
      </c>
    </row>
    <row r="740" spans="1:67" s="266" customFormat="1" ht="21.75" customHeight="1" x14ac:dyDescent="0.2">
      <c r="A740" s="200"/>
      <c r="B740" s="28"/>
      <c r="C740" s="226" t="s">
        <v>2557</v>
      </c>
      <c r="D740" s="217" t="s">
        <v>139</v>
      </c>
      <c r="E740" s="322" t="s">
        <v>952</v>
      </c>
      <c r="F740" s="323" t="s">
        <v>953</v>
      </c>
      <c r="G740" s="217" t="s">
        <v>208</v>
      </c>
      <c r="H740" s="218">
        <v>205.39099999999999</v>
      </c>
      <c r="I740" s="219">
        <v>910</v>
      </c>
      <c r="J740" s="220">
        <f>ROUND(I740*H740,2)</f>
        <v>186905.81</v>
      </c>
      <c r="K740" s="323" t="s">
        <v>143</v>
      </c>
      <c r="L740" s="32"/>
      <c r="M740" s="158" t="s">
        <v>1</v>
      </c>
      <c r="N740" s="159" t="s">
        <v>38</v>
      </c>
      <c r="O740" s="53"/>
      <c r="P740" s="160">
        <f>O740*H740</f>
        <v>0</v>
      </c>
      <c r="Q740" s="160">
        <v>0</v>
      </c>
      <c r="R740" s="160">
        <f>Q740*H740</f>
        <v>0</v>
      </c>
      <c r="S740" s="283"/>
      <c r="T740" s="160">
        <v>0</v>
      </c>
      <c r="U740" s="287"/>
      <c r="V740" s="161">
        <f>T740*H740</f>
        <v>0</v>
      </c>
      <c r="AT740" s="268" t="s">
        <v>144</v>
      </c>
      <c r="AV740" s="268" t="s">
        <v>139</v>
      </c>
      <c r="AW740" s="268" t="s">
        <v>79</v>
      </c>
      <c r="BA740" s="268" t="s">
        <v>137</v>
      </c>
      <c r="BG740" s="162">
        <f>IF(N740="základní",J740,0)</f>
        <v>0</v>
      </c>
      <c r="BH740" s="162">
        <f>IF(N740="snížená",J740,0)</f>
        <v>186905.81</v>
      </c>
      <c r="BI740" s="162">
        <f>IF(N740="zákl. přenesená",J740,0)</f>
        <v>0</v>
      </c>
      <c r="BJ740" s="162">
        <f>IF(N740="sníž. přenesená",J740,0)</f>
        <v>0</v>
      </c>
      <c r="BK740" s="162">
        <f>IF(N740="nulová",J740,0)</f>
        <v>0</v>
      </c>
      <c r="BL740" s="268" t="s">
        <v>79</v>
      </c>
      <c r="BM740" s="162">
        <f>ROUND(I740*H740,2)</f>
        <v>186905.81</v>
      </c>
      <c r="BN740" s="268" t="s">
        <v>144</v>
      </c>
      <c r="BO740" s="268" t="s">
        <v>954</v>
      </c>
    </row>
    <row r="741" spans="1:67" s="10" customFormat="1" x14ac:dyDescent="0.2">
      <c r="A741" s="240"/>
      <c r="B741" s="163"/>
      <c r="C741" s="197"/>
      <c r="D741" s="165" t="s">
        <v>146</v>
      </c>
      <c r="E741" s="166" t="s">
        <v>1</v>
      </c>
      <c r="F741" s="166" t="s">
        <v>950</v>
      </c>
      <c r="G741" s="164"/>
      <c r="H741" s="166" t="s">
        <v>1</v>
      </c>
      <c r="I741" s="167"/>
      <c r="J741" s="164"/>
      <c r="K741" s="164"/>
      <c r="L741" s="168"/>
      <c r="M741" s="169"/>
      <c r="N741" s="170"/>
      <c r="O741" s="170"/>
      <c r="P741" s="170"/>
      <c r="Q741" s="170"/>
      <c r="R741" s="170"/>
      <c r="S741" s="288"/>
      <c r="T741" s="170"/>
      <c r="U741" s="287"/>
      <c r="V741" s="171"/>
      <c r="AV741" s="172" t="s">
        <v>146</v>
      </c>
      <c r="AW741" s="172" t="s">
        <v>79</v>
      </c>
      <c r="AX741" s="10" t="s">
        <v>73</v>
      </c>
      <c r="AY741" s="10" t="s">
        <v>28</v>
      </c>
      <c r="AZ741" s="10" t="s">
        <v>66</v>
      </c>
      <c r="BA741" s="172" t="s">
        <v>137</v>
      </c>
    </row>
    <row r="742" spans="1:67" s="11" customFormat="1" x14ac:dyDescent="0.2">
      <c r="A742" s="241"/>
      <c r="B742" s="173"/>
      <c r="C742" s="198"/>
      <c r="D742" s="165" t="s">
        <v>146</v>
      </c>
      <c r="E742" s="175" t="s">
        <v>1</v>
      </c>
      <c r="F742" s="175">
        <v>205.39099999999999</v>
      </c>
      <c r="G742" s="174"/>
      <c r="H742" s="176">
        <v>205.39099999999999</v>
      </c>
      <c r="I742" s="177"/>
      <c r="J742" s="174"/>
      <c r="K742" s="174"/>
      <c r="L742" s="178"/>
      <c r="M742" s="179"/>
      <c r="N742" s="180"/>
      <c r="O742" s="180"/>
      <c r="P742" s="180"/>
      <c r="Q742" s="180"/>
      <c r="R742" s="180"/>
      <c r="S742" s="290"/>
      <c r="T742" s="180"/>
      <c r="U742" s="287"/>
      <c r="V742" s="181"/>
      <c r="AV742" s="182" t="s">
        <v>146</v>
      </c>
      <c r="AW742" s="182" t="s">
        <v>79</v>
      </c>
      <c r="AX742" s="11" t="s">
        <v>79</v>
      </c>
      <c r="AY742" s="11" t="s">
        <v>28</v>
      </c>
      <c r="AZ742" s="11" t="s">
        <v>66</v>
      </c>
      <c r="BA742" s="182" t="s">
        <v>137</v>
      </c>
    </row>
    <row r="743" spans="1:67" s="266" customFormat="1" ht="21.75" customHeight="1" x14ac:dyDescent="0.2">
      <c r="A743" s="200"/>
      <c r="B743" s="28"/>
      <c r="C743" s="232" t="s">
        <v>2606</v>
      </c>
      <c r="D743" s="233" t="s">
        <v>139</v>
      </c>
      <c r="E743" s="332" t="s">
        <v>952</v>
      </c>
      <c r="F743" s="334" t="s">
        <v>953</v>
      </c>
      <c r="G743" s="233" t="s">
        <v>208</v>
      </c>
      <c r="H743" s="234">
        <v>170.922</v>
      </c>
      <c r="I743" s="235">
        <v>910</v>
      </c>
      <c r="J743" s="236">
        <f>ROUND(I743*H743,2)</f>
        <v>155539.01999999999</v>
      </c>
      <c r="K743" s="334" t="s">
        <v>143</v>
      </c>
      <c r="L743" s="32"/>
      <c r="M743" s="158" t="s">
        <v>1</v>
      </c>
      <c r="N743" s="159" t="s">
        <v>38</v>
      </c>
      <c r="O743" s="53"/>
      <c r="P743" s="160">
        <f>O743*H743</f>
        <v>0</v>
      </c>
      <c r="Q743" s="160">
        <v>0</v>
      </c>
      <c r="R743" s="160">
        <f>Q743*H743</f>
        <v>0</v>
      </c>
      <c r="S743" s="283"/>
      <c r="T743" s="160">
        <v>0</v>
      </c>
      <c r="U743" s="287"/>
      <c r="V743" s="161">
        <f>T743*H743</f>
        <v>0</v>
      </c>
      <c r="AT743" s="268" t="s">
        <v>144</v>
      </c>
      <c r="AV743" s="268" t="s">
        <v>139</v>
      </c>
      <c r="AW743" s="268" t="s">
        <v>79</v>
      </c>
      <c r="BA743" s="268" t="s">
        <v>137</v>
      </c>
      <c r="BG743" s="162">
        <f>IF(N743="základní",J743,0)</f>
        <v>0</v>
      </c>
      <c r="BH743" s="162">
        <f>IF(N743="snížená",J743,0)</f>
        <v>155539.01999999999</v>
      </c>
      <c r="BI743" s="162">
        <f>IF(N743="zákl. přenesená",J743,0)</f>
        <v>0</v>
      </c>
      <c r="BJ743" s="162">
        <f>IF(N743="sníž. přenesená",J743,0)</f>
        <v>0</v>
      </c>
      <c r="BK743" s="162">
        <f>IF(N743="nulová",J743,0)</f>
        <v>0</v>
      </c>
      <c r="BL743" s="268" t="s">
        <v>79</v>
      </c>
      <c r="BM743" s="162">
        <f>ROUND(I743*H743,2)</f>
        <v>155539.01999999999</v>
      </c>
      <c r="BN743" s="268" t="s">
        <v>144</v>
      </c>
      <c r="BO743" s="268" t="s">
        <v>954</v>
      </c>
    </row>
    <row r="744" spans="1:67" s="10" customFormat="1" x14ac:dyDescent="0.2">
      <c r="A744" s="240"/>
      <c r="B744" s="163"/>
      <c r="C744" s="197"/>
      <c r="D744" s="165" t="s">
        <v>146</v>
      </c>
      <c r="E744" s="166" t="s">
        <v>1</v>
      </c>
      <c r="F744" s="166" t="s">
        <v>950</v>
      </c>
      <c r="G744" s="164"/>
      <c r="H744" s="166" t="s">
        <v>1</v>
      </c>
      <c r="I744" s="167"/>
      <c r="J744" s="164"/>
      <c r="K744" s="164"/>
      <c r="L744" s="168"/>
      <c r="M744" s="169"/>
      <c r="N744" s="170"/>
      <c r="O744" s="170"/>
      <c r="P744" s="170"/>
      <c r="Q744" s="170"/>
      <c r="R744" s="170"/>
      <c r="S744" s="288"/>
      <c r="T744" s="170"/>
      <c r="U744" s="287"/>
      <c r="V744" s="171"/>
      <c r="AV744" s="172" t="s">
        <v>146</v>
      </c>
      <c r="AW744" s="172" t="s">
        <v>79</v>
      </c>
      <c r="AX744" s="10" t="s">
        <v>73</v>
      </c>
      <c r="AY744" s="10" t="s">
        <v>28</v>
      </c>
      <c r="AZ744" s="10" t="s">
        <v>66</v>
      </c>
      <c r="BA744" s="172" t="s">
        <v>137</v>
      </c>
    </row>
    <row r="745" spans="1:67" s="11" customFormat="1" x14ac:dyDescent="0.2">
      <c r="A745" s="241"/>
      <c r="B745" s="173"/>
      <c r="C745" s="198"/>
      <c r="D745" s="165" t="s">
        <v>146</v>
      </c>
      <c r="E745" s="175" t="s">
        <v>1</v>
      </c>
      <c r="F745" s="175">
        <v>170.922</v>
      </c>
      <c r="G745" s="174"/>
      <c r="H745" s="176">
        <v>170.922</v>
      </c>
      <c r="I745" s="177"/>
      <c r="J745" s="174"/>
      <c r="K745" s="174"/>
      <c r="L745" s="178"/>
      <c r="M745" s="179"/>
      <c r="N745" s="180"/>
      <c r="O745" s="180"/>
      <c r="P745" s="180"/>
      <c r="Q745" s="180"/>
      <c r="R745" s="180"/>
      <c r="S745" s="290"/>
      <c r="T745" s="180"/>
      <c r="U745" s="287"/>
      <c r="V745" s="181"/>
      <c r="AV745" s="182" t="s">
        <v>146</v>
      </c>
      <c r="AW745" s="182" t="s">
        <v>79</v>
      </c>
      <c r="AX745" s="11" t="s">
        <v>79</v>
      </c>
      <c r="AY745" s="11" t="s">
        <v>28</v>
      </c>
      <c r="AZ745" s="11" t="s">
        <v>66</v>
      </c>
      <c r="BA745" s="182" t="s">
        <v>137</v>
      </c>
    </row>
    <row r="746" spans="1:67" s="266" customFormat="1" ht="21.75" customHeight="1" x14ac:dyDescent="0.2">
      <c r="A746" s="200"/>
      <c r="B746" s="28"/>
      <c r="C746" s="221" t="s">
        <v>2607</v>
      </c>
      <c r="D746" s="222" t="s">
        <v>139</v>
      </c>
      <c r="E746" s="325" t="s">
        <v>952</v>
      </c>
      <c r="F746" s="326" t="s">
        <v>953</v>
      </c>
      <c r="G746" s="222" t="s">
        <v>208</v>
      </c>
      <c r="H746" s="223">
        <v>-8.0779999999999994</v>
      </c>
      <c r="I746" s="224">
        <v>910</v>
      </c>
      <c r="J746" s="225">
        <f>ROUND(I746*H746,2)</f>
        <v>-7350.98</v>
      </c>
      <c r="K746" s="326" t="s">
        <v>143</v>
      </c>
      <c r="L746" s="32"/>
      <c r="M746" s="158" t="s">
        <v>1</v>
      </c>
      <c r="N746" s="159" t="s">
        <v>38</v>
      </c>
      <c r="O746" s="53"/>
      <c r="P746" s="160">
        <f>O746*H746</f>
        <v>0</v>
      </c>
      <c r="Q746" s="160">
        <v>0</v>
      </c>
      <c r="R746" s="160">
        <f>Q746*H746</f>
        <v>0</v>
      </c>
      <c r="S746" s="283"/>
      <c r="T746" s="160">
        <v>0</v>
      </c>
      <c r="U746" s="287"/>
      <c r="V746" s="161">
        <f>T746*H746</f>
        <v>0</v>
      </c>
      <c r="AT746" s="268" t="s">
        <v>144</v>
      </c>
      <c r="AV746" s="268" t="s">
        <v>139</v>
      </c>
      <c r="AW746" s="268" t="s">
        <v>79</v>
      </c>
      <c r="BA746" s="268" t="s">
        <v>137</v>
      </c>
      <c r="BG746" s="162">
        <f>IF(N746="základní",J746,0)</f>
        <v>0</v>
      </c>
      <c r="BH746" s="162">
        <f>IF(N746="snížená",J746,0)</f>
        <v>-7350.98</v>
      </c>
      <c r="BI746" s="162">
        <f>IF(N746="zákl. přenesená",J746,0)</f>
        <v>0</v>
      </c>
      <c r="BJ746" s="162">
        <f>IF(N746="sníž. přenesená",J746,0)</f>
        <v>0</v>
      </c>
      <c r="BK746" s="162">
        <f>IF(N746="nulová",J746,0)</f>
        <v>0</v>
      </c>
      <c r="BL746" s="268" t="s">
        <v>79</v>
      </c>
      <c r="BM746" s="162">
        <f>ROUND(I746*H746,2)</f>
        <v>-7350.98</v>
      </c>
      <c r="BN746" s="268" t="s">
        <v>144</v>
      </c>
      <c r="BO746" s="268" t="s">
        <v>954</v>
      </c>
    </row>
    <row r="747" spans="1:67" s="10" customFormat="1" x14ac:dyDescent="0.2">
      <c r="A747" s="240"/>
      <c r="B747" s="163"/>
      <c r="C747" s="197"/>
      <c r="D747" s="165" t="s">
        <v>146</v>
      </c>
      <c r="E747" s="166" t="s">
        <v>1</v>
      </c>
      <c r="F747" s="166" t="s">
        <v>950</v>
      </c>
      <c r="G747" s="164"/>
      <c r="H747" s="166" t="s">
        <v>1</v>
      </c>
      <c r="I747" s="167"/>
      <c r="J747" s="164"/>
      <c r="K747" s="164"/>
      <c r="L747" s="168"/>
      <c r="M747" s="169"/>
      <c r="N747" s="170"/>
      <c r="O747" s="170"/>
      <c r="P747" s="170"/>
      <c r="Q747" s="170"/>
      <c r="R747" s="170"/>
      <c r="S747" s="288"/>
      <c r="T747" s="170"/>
      <c r="U747" s="287"/>
      <c r="V747" s="171"/>
      <c r="AV747" s="172" t="s">
        <v>146</v>
      </c>
      <c r="AW747" s="172" t="s">
        <v>79</v>
      </c>
      <c r="AX747" s="10" t="s">
        <v>73</v>
      </c>
      <c r="AY747" s="10" t="s">
        <v>28</v>
      </c>
      <c r="AZ747" s="10" t="s">
        <v>66</v>
      </c>
      <c r="BA747" s="172" t="s">
        <v>137</v>
      </c>
    </row>
    <row r="748" spans="1:67" s="11" customFormat="1" x14ac:dyDescent="0.2">
      <c r="A748" s="241"/>
      <c r="B748" s="173"/>
      <c r="C748" s="198"/>
      <c r="D748" s="165" t="s">
        <v>146</v>
      </c>
      <c r="E748" s="175" t="s">
        <v>1</v>
      </c>
      <c r="F748" s="175">
        <v>-8.0779999999999994</v>
      </c>
      <c r="G748" s="174"/>
      <c r="H748" s="176">
        <v>-8.0779999999999994</v>
      </c>
      <c r="I748" s="177"/>
      <c r="J748" s="174"/>
      <c r="K748" s="174"/>
      <c r="L748" s="178"/>
      <c r="M748" s="179"/>
      <c r="N748" s="180"/>
      <c r="O748" s="180"/>
      <c r="P748" s="180"/>
      <c r="Q748" s="180"/>
      <c r="R748" s="180"/>
      <c r="S748" s="290"/>
      <c r="T748" s="180"/>
      <c r="U748" s="287"/>
      <c r="V748" s="181"/>
      <c r="AV748" s="182" t="s">
        <v>146</v>
      </c>
      <c r="AW748" s="182" t="s">
        <v>79</v>
      </c>
      <c r="AX748" s="11" t="s">
        <v>79</v>
      </c>
      <c r="AY748" s="11" t="s">
        <v>28</v>
      </c>
      <c r="AZ748" s="11" t="s">
        <v>66</v>
      </c>
      <c r="BA748" s="182" t="s">
        <v>137</v>
      </c>
    </row>
    <row r="749" spans="1:67" s="266" customFormat="1" ht="16.5" customHeight="1" x14ac:dyDescent="0.2">
      <c r="A749" s="200"/>
      <c r="B749" s="28"/>
      <c r="C749" s="196" t="s">
        <v>955</v>
      </c>
      <c r="D749" s="154" t="s">
        <v>139</v>
      </c>
      <c r="E749" s="318" t="s">
        <v>956</v>
      </c>
      <c r="F749" s="319" t="s">
        <v>957</v>
      </c>
      <c r="G749" s="154" t="s">
        <v>263</v>
      </c>
      <c r="H749" s="155">
        <v>12</v>
      </c>
      <c r="I749" s="156">
        <v>222</v>
      </c>
      <c r="J749" s="157">
        <f>ROUND(I749*H749,2)</f>
        <v>2664</v>
      </c>
      <c r="K749" s="319" t="s">
        <v>143</v>
      </c>
      <c r="L749" s="32"/>
      <c r="M749" s="158" t="s">
        <v>1</v>
      </c>
      <c r="N749" s="159" t="s">
        <v>38</v>
      </c>
      <c r="O749" s="53"/>
      <c r="P749" s="160">
        <f>O749*H749</f>
        <v>0</v>
      </c>
      <c r="Q749" s="160">
        <v>0</v>
      </c>
      <c r="R749" s="160">
        <f>Q749*H749</f>
        <v>0</v>
      </c>
      <c r="S749" s="283"/>
      <c r="T749" s="160">
        <v>0</v>
      </c>
      <c r="U749" s="287"/>
      <c r="V749" s="161">
        <f>T749*H749</f>
        <v>0</v>
      </c>
      <c r="AT749" s="268" t="s">
        <v>144</v>
      </c>
      <c r="AV749" s="268" t="s">
        <v>139</v>
      </c>
      <c r="AW749" s="268" t="s">
        <v>79</v>
      </c>
      <c r="BA749" s="268" t="s">
        <v>137</v>
      </c>
      <c r="BG749" s="162">
        <f>IF(N749="základní",J749,0)</f>
        <v>0</v>
      </c>
      <c r="BH749" s="162">
        <f>IF(N749="snížená",J749,0)</f>
        <v>2664</v>
      </c>
      <c r="BI749" s="162">
        <f>IF(N749="zákl. přenesená",J749,0)</f>
        <v>0</v>
      </c>
      <c r="BJ749" s="162">
        <f>IF(N749="sníž. přenesená",J749,0)</f>
        <v>0</v>
      </c>
      <c r="BK749" s="162">
        <f>IF(N749="nulová",J749,0)</f>
        <v>0</v>
      </c>
      <c r="BL749" s="268" t="s">
        <v>79</v>
      </c>
      <c r="BM749" s="162">
        <f>ROUND(I749*H749,2)</f>
        <v>2664</v>
      </c>
      <c r="BN749" s="268" t="s">
        <v>144</v>
      </c>
      <c r="BO749" s="268" t="s">
        <v>958</v>
      </c>
    </row>
    <row r="750" spans="1:67" s="11" customFormat="1" x14ac:dyDescent="0.2">
      <c r="A750" s="241"/>
      <c r="B750" s="173"/>
      <c r="C750" s="198"/>
      <c r="D750" s="165" t="s">
        <v>146</v>
      </c>
      <c r="E750" s="175" t="s">
        <v>1</v>
      </c>
      <c r="F750" s="175" t="s">
        <v>2539</v>
      </c>
      <c r="G750" s="174"/>
      <c r="H750" s="176">
        <v>12</v>
      </c>
      <c r="I750" s="177"/>
      <c r="J750" s="174"/>
      <c r="K750" s="174"/>
      <c r="L750" s="178"/>
      <c r="M750" s="179"/>
      <c r="N750" s="180"/>
      <c r="O750" s="180"/>
      <c r="P750" s="180"/>
      <c r="Q750" s="180"/>
      <c r="R750" s="180"/>
      <c r="S750" s="290"/>
      <c r="T750" s="180"/>
      <c r="U750" s="287"/>
      <c r="V750" s="181"/>
      <c r="AV750" s="182" t="s">
        <v>146</v>
      </c>
      <c r="AW750" s="182" t="s">
        <v>79</v>
      </c>
      <c r="AX750" s="11" t="s">
        <v>79</v>
      </c>
      <c r="AY750" s="11" t="s">
        <v>28</v>
      </c>
      <c r="AZ750" s="11" t="s">
        <v>66</v>
      </c>
      <c r="BA750" s="182" t="s">
        <v>137</v>
      </c>
    </row>
    <row r="751" spans="1:67" s="266" customFormat="1" ht="16.5" customHeight="1" x14ac:dyDescent="0.2">
      <c r="A751" s="200"/>
      <c r="B751" s="28"/>
      <c r="C751" s="232" t="s">
        <v>2537</v>
      </c>
      <c r="D751" s="233" t="s">
        <v>139</v>
      </c>
      <c r="E751" s="332" t="s">
        <v>956</v>
      </c>
      <c r="F751" s="334" t="s">
        <v>957</v>
      </c>
      <c r="G751" s="233" t="s">
        <v>263</v>
      </c>
      <c r="H751" s="234">
        <v>24</v>
      </c>
      <c r="I751" s="235">
        <v>222</v>
      </c>
      <c r="J751" s="236">
        <f>ROUND(I751*H751,2)</f>
        <v>5328</v>
      </c>
      <c r="K751" s="334" t="s">
        <v>143</v>
      </c>
      <c r="L751" s="32"/>
      <c r="M751" s="158" t="s">
        <v>1</v>
      </c>
      <c r="N751" s="159" t="s">
        <v>38</v>
      </c>
      <c r="O751" s="53"/>
      <c r="P751" s="160">
        <f>O751*H751</f>
        <v>0</v>
      </c>
      <c r="Q751" s="160">
        <v>0</v>
      </c>
      <c r="R751" s="160">
        <f>Q751*H751</f>
        <v>0</v>
      </c>
      <c r="S751" s="283"/>
      <c r="T751" s="160">
        <v>0</v>
      </c>
      <c r="U751" s="287"/>
      <c r="V751" s="161">
        <f>T751*H751</f>
        <v>0</v>
      </c>
      <c r="AT751" s="268" t="s">
        <v>144</v>
      </c>
      <c r="AV751" s="268" t="s">
        <v>139</v>
      </c>
      <c r="AW751" s="268" t="s">
        <v>79</v>
      </c>
      <c r="BA751" s="268" t="s">
        <v>137</v>
      </c>
      <c r="BG751" s="162">
        <f>IF(N751="základní",J751,0)</f>
        <v>0</v>
      </c>
      <c r="BH751" s="162">
        <f>IF(N751="snížená",J751,0)</f>
        <v>5328</v>
      </c>
      <c r="BI751" s="162">
        <f>IF(N751="zákl. přenesená",J751,0)</f>
        <v>0</v>
      </c>
      <c r="BJ751" s="162">
        <f>IF(N751="sníž. přenesená",J751,0)</f>
        <v>0</v>
      </c>
      <c r="BK751" s="162">
        <f>IF(N751="nulová",J751,0)</f>
        <v>0</v>
      </c>
      <c r="BL751" s="268" t="s">
        <v>79</v>
      </c>
      <c r="BM751" s="162">
        <f>ROUND(I751*H751,2)</f>
        <v>5328</v>
      </c>
      <c r="BN751" s="268" t="s">
        <v>144</v>
      </c>
      <c r="BO751" s="268" t="s">
        <v>958</v>
      </c>
    </row>
    <row r="752" spans="1:67" s="11" customFormat="1" x14ac:dyDescent="0.2">
      <c r="A752" s="241"/>
      <c r="B752" s="173"/>
      <c r="C752" s="198"/>
      <c r="D752" s="165" t="s">
        <v>146</v>
      </c>
      <c r="E752" s="175" t="s">
        <v>1</v>
      </c>
      <c r="F752" s="175" t="s">
        <v>2538</v>
      </c>
      <c r="G752" s="174"/>
      <c r="H752" s="176">
        <v>24</v>
      </c>
      <c r="I752" s="177"/>
      <c r="J752" s="174"/>
      <c r="K752" s="174"/>
      <c r="L752" s="178"/>
      <c r="M752" s="179"/>
      <c r="N752" s="180"/>
      <c r="O752" s="180"/>
      <c r="P752" s="180"/>
      <c r="Q752" s="180"/>
      <c r="R752" s="180"/>
      <c r="S752" s="290"/>
      <c r="T752" s="180"/>
      <c r="U752" s="287"/>
      <c r="V752" s="181"/>
      <c r="AV752" s="182" t="s">
        <v>146</v>
      </c>
      <c r="AW752" s="182" t="s">
        <v>79</v>
      </c>
      <c r="AX752" s="11" t="s">
        <v>79</v>
      </c>
      <c r="AY752" s="11" t="s">
        <v>28</v>
      </c>
      <c r="AZ752" s="11" t="s">
        <v>66</v>
      </c>
      <c r="BA752" s="182" t="s">
        <v>137</v>
      </c>
    </row>
    <row r="753" spans="1:67" s="266" customFormat="1" ht="16.5" customHeight="1" x14ac:dyDescent="0.2">
      <c r="A753" s="200"/>
      <c r="B753" s="28"/>
      <c r="C753" s="196" t="s">
        <v>959</v>
      </c>
      <c r="D753" s="154" t="s">
        <v>139</v>
      </c>
      <c r="E753" s="318" t="s">
        <v>960</v>
      </c>
      <c r="F753" s="319" t="s">
        <v>961</v>
      </c>
      <c r="G753" s="154" t="s">
        <v>263</v>
      </c>
      <c r="H753" s="155">
        <v>360</v>
      </c>
      <c r="I753" s="156">
        <v>32.4</v>
      </c>
      <c r="J753" s="157">
        <f>ROUND(I753*H753,2)</f>
        <v>11664</v>
      </c>
      <c r="K753" s="319" t="s">
        <v>143</v>
      </c>
      <c r="L753" s="32"/>
      <c r="M753" s="158" t="s">
        <v>1</v>
      </c>
      <c r="N753" s="159" t="s">
        <v>38</v>
      </c>
      <c r="O753" s="53"/>
      <c r="P753" s="160">
        <f>O753*H753</f>
        <v>0</v>
      </c>
      <c r="Q753" s="160">
        <v>0</v>
      </c>
      <c r="R753" s="160">
        <f>Q753*H753</f>
        <v>0</v>
      </c>
      <c r="S753" s="283"/>
      <c r="T753" s="160">
        <v>0</v>
      </c>
      <c r="U753" s="287"/>
      <c r="V753" s="161">
        <f>T753*H753</f>
        <v>0</v>
      </c>
      <c r="AT753" s="268" t="s">
        <v>144</v>
      </c>
      <c r="AV753" s="268" t="s">
        <v>139</v>
      </c>
      <c r="AW753" s="268" t="s">
        <v>79</v>
      </c>
      <c r="BA753" s="268" t="s">
        <v>137</v>
      </c>
      <c r="BG753" s="162">
        <f>IF(N753="základní",J753,0)</f>
        <v>0</v>
      </c>
      <c r="BH753" s="162">
        <f>IF(N753="snížená",J753,0)</f>
        <v>11664</v>
      </c>
      <c r="BI753" s="162">
        <f>IF(N753="zákl. přenesená",J753,0)</f>
        <v>0</v>
      </c>
      <c r="BJ753" s="162">
        <f>IF(N753="sníž. přenesená",J753,0)</f>
        <v>0</v>
      </c>
      <c r="BK753" s="162">
        <f>IF(N753="nulová",J753,0)</f>
        <v>0</v>
      </c>
      <c r="BL753" s="268" t="s">
        <v>79</v>
      </c>
      <c r="BM753" s="162">
        <f>ROUND(I753*H753,2)</f>
        <v>11664</v>
      </c>
      <c r="BN753" s="268" t="s">
        <v>144</v>
      </c>
      <c r="BO753" s="268" t="s">
        <v>962</v>
      </c>
    </row>
    <row r="754" spans="1:67" s="11" customFormat="1" x14ac:dyDescent="0.2">
      <c r="A754" s="241"/>
      <c r="B754" s="173"/>
      <c r="C754" s="198"/>
      <c r="D754" s="165" t="s">
        <v>146</v>
      </c>
      <c r="E754" s="175" t="s">
        <v>1</v>
      </c>
      <c r="F754" s="175" t="s">
        <v>2541</v>
      </c>
      <c r="G754" s="174"/>
      <c r="H754" s="176">
        <v>360</v>
      </c>
      <c r="I754" s="177"/>
      <c r="J754" s="174"/>
      <c r="K754" s="174"/>
      <c r="L754" s="178"/>
      <c r="M754" s="179"/>
      <c r="N754" s="180"/>
      <c r="O754" s="180"/>
      <c r="P754" s="180"/>
      <c r="Q754" s="180"/>
      <c r="R754" s="180"/>
      <c r="S754" s="290"/>
      <c r="T754" s="180"/>
      <c r="U754" s="287"/>
      <c r="V754" s="181"/>
      <c r="AV754" s="182" t="s">
        <v>146</v>
      </c>
      <c r="AW754" s="182" t="s">
        <v>79</v>
      </c>
      <c r="AX754" s="11" t="s">
        <v>79</v>
      </c>
      <c r="AY754" s="11" t="s">
        <v>28</v>
      </c>
      <c r="AZ754" s="11" t="s">
        <v>66</v>
      </c>
      <c r="BA754" s="182" t="s">
        <v>137</v>
      </c>
    </row>
    <row r="755" spans="1:67" s="266" customFormat="1" ht="16.5" customHeight="1" x14ac:dyDescent="0.2">
      <c r="A755" s="200"/>
      <c r="B755" s="28"/>
      <c r="C755" s="232" t="s">
        <v>2540</v>
      </c>
      <c r="D755" s="233" t="s">
        <v>139</v>
      </c>
      <c r="E755" s="332" t="s">
        <v>960</v>
      </c>
      <c r="F755" s="334" t="s">
        <v>961</v>
      </c>
      <c r="G755" s="233" t="s">
        <v>263</v>
      </c>
      <c r="H755" s="234">
        <v>540</v>
      </c>
      <c r="I755" s="235">
        <v>32.4</v>
      </c>
      <c r="J755" s="236">
        <f>ROUND(I755*H755,2)</f>
        <v>17496</v>
      </c>
      <c r="K755" s="334" t="s">
        <v>143</v>
      </c>
      <c r="L755" s="32"/>
      <c r="M755" s="158" t="s">
        <v>1</v>
      </c>
      <c r="N755" s="159" t="s">
        <v>38</v>
      </c>
      <c r="O755" s="53"/>
      <c r="P755" s="160">
        <f>O755*H755</f>
        <v>0</v>
      </c>
      <c r="Q755" s="160">
        <v>0</v>
      </c>
      <c r="R755" s="160">
        <f>Q755*H755</f>
        <v>0</v>
      </c>
      <c r="S755" s="283"/>
      <c r="T755" s="160">
        <v>0</v>
      </c>
      <c r="U755" s="287"/>
      <c r="V755" s="161">
        <f>T755*H755</f>
        <v>0</v>
      </c>
      <c r="AT755" s="268" t="s">
        <v>144</v>
      </c>
      <c r="AV755" s="268" t="s">
        <v>139</v>
      </c>
      <c r="AW755" s="268" t="s">
        <v>79</v>
      </c>
      <c r="BA755" s="268" t="s">
        <v>137</v>
      </c>
      <c r="BG755" s="162">
        <f>IF(N755="základní",J755,0)</f>
        <v>0</v>
      </c>
      <c r="BH755" s="162">
        <f>IF(N755="snížená",J755,0)</f>
        <v>17496</v>
      </c>
      <c r="BI755" s="162">
        <f>IF(N755="zákl. přenesená",J755,0)</f>
        <v>0</v>
      </c>
      <c r="BJ755" s="162">
        <f>IF(N755="sníž. přenesená",J755,0)</f>
        <v>0</v>
      </c>
      <c r="BK755" s="162">
        <f>IF(N755="nulová",J755,0)</f>
        <v>0</v>
      </c>
      <c r="BL755" s="268" t="s">
        <v>79</v>
      </c>
      <c r="BM755" s="162">
        <f>ROUND(I755*H755,2)</f>
        <v>17496</v>
      </c>
      <c r="BN755" s="268" t="s">
        <v>144</v>
      </c>
      <c r="BO755" s="268" t="s">
        <v>962</v>
      </c>
    </row>
    <row r="756" spans="1:67" s="11" customFormat="1" x14ac:dyDescent="0.2">
      <c r="A756" s="241"/>
      <c r="B756" s="173"/>
      <c r="C756" s="198"/>
      <c r="D756" s="165" t="s">
        <v>146</v>
      </c>
      <c r="E756" s="175" t="s">
        <v>1</v>
      </c>
      <c r="F756" s="175" t="s">
        <v>2542</v>
      </c>
      <c r="G756" s="174"/>
      <c r="H756" s="176">
        <v>540</v>
      </c>
      <c r="I756" s="177"/>
      <c r="J756" s="174"/>
      <c r="K756" s="174"/>
      <c r="L756" s="178"/>
      <c r="M756" s="179"/>
      <c r="N756" s="180"/>
      <c r="O756" s="180"/>
      <c r="P756" s="180"/>
      <c r="Q756" s="180"/>
      <c r="R756" s="180"/>
      <c r="S756" s="290"/>
      <c r="T756" s="180"/>
      <c r="U756" s="287"/>
      <c r="V756" s="181"/>
      <c r="AV756" s="182" t="s">
        <v>146</v>
      </c>
      <c r="AW756" s="182" t="s">
        <v>79</v>
      </c>
      <c r="AX756" s="11" t="s">
        <v>79</v>
      </c>
      <c r="AY756" s="11" t="s">
        <v>28</v>
      </c>
      <c r="AZ756" s="11" t="s">
        <v>66</v>
      </c>
      <c r="BA756" s="182" t="s">
        <v>137</v>
      </c>
    </row>
    <row r="757" spans="1:67" s="266" customFormat="1" ht="24.75" customHeight="1" x14ac:dyDescent="0.2">
      <c r="A757" s="200"/>
      <c r="B757" s="28"/>
      <c r="C757" s="196" t="s">
        <v>963</v>
      </c>
      <c r="D757" s="154" t="s">
        <v>139</v>
      </c>
      <c r="E757" s="318" t="s">
        <v>964</v>
      </c>
      <c r="F757" s="319" t="s">
        <v>965</v>
      </c>
      <c r="G757" s="154" t="s">
        <v>208</v>
      </c>
      <c r="H757" s="155">
        <v>213.869</v>
      </c>
      <c r="I757" s="156">
        <v>220</v>
      </c>
      <c r="J757" s="157">
        <f>ROUND(I757*H757,2)</f>
        <v>47051.18</v>
      </c>
      <c r="K757" s="319" t="s">
        <v>143</v>
      </c>
      <c r="L757" s="32"/>
      <c r="M757" s="158" t="s">
        <v>1</v>
      </c>
      <c r="N757" s="159" t="s">
        <v>38</v>
      </c>
      <c r="O757" s="53"/>
      <c r="P757" s="160">
        <f>O757*H757</f>
        <v>0</v>
      </c>
      <c r="Q757" s="160">
        <v>0</v>
      </c>
      <c r="R757" s="160">
        <f>Q757*H757</f>
        <v>0</v>
      </c>
      <c r="S757" s="283"/>
      <c r="T757" s="160">
        <v>0</v>
      </c>
      <c r="U757" s="287"/>
      <c r="V757" s="161">
        <f>T757*H757</f>
        <v>0</v>
      </c>
      <c r="AT757" s="268" t="s">
        <v>144</v>
      </c>
      <c r="AV757" s="268" t="s">
        <v>139</v>
      </c>
      <c r="AW757" s="268" t="s">
        <v>79</v>
      </c>
      <c r="BA757" s="268" t="s">
        <v>137</v>
      </c>
      <c r="BG757" s="162">
        <f>IF(N757="základní",J757,0)</f>
        <v>0</v>
      </c>
      <c r="BH757" s="162">
        <f>IF(N757="snížená",J757,0)</f>
        <v>47051.18</v>
      </c>
      <c r="BI757" s="162">
        <f>IF(N757="zákl. přenesená",J757,0)</f>
        <v>0</v>
      </c>
      <c r="BJ757" s="162">
        <f>IF(N757="sníž. přenesená",J757,0)</f>
        <v>0</v>
      </c>
      <c r="BK757" s="162">
        <f>IF(N757="nulová",J757,0)</f>
        <v>0</v>
      </c>
      <c r="BL757" s="268" t="s">
        <v>79</v>
      </c>
      <c r="BM757" s="162">
        <f>ROUND(I757*H757,2)</f>
        <v>47051.18</v>
      </c>
      <c r="BN757" s="268" t="s">
        <v>144</v>
      </c>
      <c r="BO757" s="268" t="s">
        <v>966</v>
      </c>
    </row>
    <row r="758" spans="1:67" s="10" customFormat="1" x14ac:dyDescent="0.2">
      <c r="A758" s="240"/>
      <c r="B758" s="163"/>
      <c r="C758" s="197"/>
      <c r="D758" s="165" t="s">
        <v>146</v>
      </c>
      <c r="E758" s="166" t="s">
        <v>1</v>
      </c>
      <c r="F758" s="166" t="s">
        <v>950</v>
      </c>
      <c r="G758" s="164"/>
      <c r="H758" s="166" t="s">
        <v>1</v>
      </c>
      <c r="I758" s="167"/>
      <c r="J758" s="164"/>
      <c r="K758" s="164"/>
      <c r="L758" s="168"/>
      <c r="M758" s="169"/>
      <c r="N758" s="170"/>
      <c r="O758" s="170"/>
      <c r="P758" s="170"/>
      <c r="Q758" s="170"/>
      <c r="R758" s="170"/>
      <c r="S758" s="288"/>
      <c r="T758" s="170"/>
      <c r="U758" s="287"/>
      <c r="V758" s="171"/>
      <c r="AV758" s="172" t="s">
        <v>146</v>
      </c>
      <c r="AW758" s="172" t="s">
        <v>79</v>
      </c>
      <c r="AX758" s="10" t="s">
        <v>73</v>
      </c>
      <c r="AY758" s="10" t="s">
        <v>28</v>
      </c>
      <c r="AZ758" s="10" t="s">
        <v>66</v>
      </c>
      <c r="BA758" s="172" t="s">
        <v>137</v>
      </c>
    </row>
    <row r="759" spans="1:67" s="11" customFormat="1" x14ac:dyDescent="0.2">
      <c r="A759" s="241"/>
      <c r="B759" s="173"/>
      <c r="C759" s="198"/>
      <c r="D759" s="165" t="s">
        <v>146</v>
      </c>
      <c r="E759" s="175" t="s">
        <v>1</v>
      </c>
      <c r="F759" s="175">
        <v>213.869</v>
      </c>
      <c r="G759" s="174"/>
      <c r="H759" s="176">
        <v>213.869</v>
      </c>
      <c r="I759" s="177"/>
      <c r="J759" s="174"/>
      <c r="K759" s="174"/>
      <c r="L759" s="178"/>
      <c r="M759" s="179"/>
      <c r="N759" s="180"/>
      <c r="O759" s="180"/>
      <c r="P759" s="180"/>
      <c r="Q759" s="180"/>
      <c r="R759" s="180"/>
      <c r="S759" s="290"/>
      <c r="T759" s="180"/>
      <c r="U759" s="287"/>
      <c r="V759" s="181"/>
      <c r="AV759" s="182" t="s">
        <v>146</v>
      </c>
      <c r="AW759" s="182" t="s">
        <v>79</v>
      </c>
      <c r="AX759" s="11" t="s">
        <v>79</v>
      </c>
      <c r="AY759" s="11" t="s">
        <v>28</v>
      </c>
      <c r="AZ759" s="11" t="s">
        <v>66</v>
      </c>
      <c r="BA759" s="182" t="s">
        <v>137</v>
      </c>
    </row>
    <row r="760" spans="1:67" s="266" customFormat="1" ht="24.75" customHeight="1" x14ac:dyDescent="0.2">
      <c r="A760" s="200"/>
      <c r="B760" s="28"/>
      <c r="C760" s="226" t="s">
        <v>2559</v>
      </c>
      <c r="D760" s="217" t="s">
        <v>139</v>
      </c>
      <c r="E760" s="322" t="s">
        <v>964</v>
      </c>
      <c r="F760" s="323" t="s">
        <v>965</v>
      </c>
      <c r="G760" s="217" t="s">
        <v>208</v>
      </c>
      <c r="H760" s="218">
        <v>205.39099999999999</v>
      </c>
      <c r="I760" s="219">
        <v>220</v>
      </c>
      <c r="J760" s="220">
        <f>ROUND(I760*H760,2)</f>
        <v>45186.02</v>
      </c>
      <c r="K760" s="323" t="s">
        <v>143</v>
      </c>
      <c r="L760" s="32"/>
      <c r="M760" s="158" t="s">
        <v>1</v>
      </c>
      <c r="N760" s="159" t="s">
        <v>38</v>
      </c>
      <c r="O760" s="53"/>
      <c r="P760" s="160">
        <f>O760*H760</f>
        <v>0</v>
      </c>
      <c r="Q760" s="160">
        <v>0</v>
      </c>
      <c r="R760" s="160">
        <f>Q760*H760</f>
        <v>0</v>
      </c>
      <c r="S760" s="283"/>
      <c r="T760" s="160">
        <v>0</v>
      </c>
      <c r="U760" s="287"/>
      <c r="V760" s="161">
        <f>T760*H760</f>
        <v>0</v>
      </c>
      <c r="AT760" s="268" t="s">
        <v>144</v>
      </c>
      <c r="AV760" s="268" t="s">
        <v>139</v>
      </c>
      <c r="AW760" s="268" t="s">
        <v>79</v>
      </c>
      <c r="BA760" s="268" t="s">
        <v>137</v>
      </c>
      <c r="BG760" s="162">
        <f>IF(N760="základní",J760,0)</f>
        <v>0</v>
      </c>
      <c r="BH760" s="162">
        <f>IF(N760="snížená",J760,0)</f>
        <v>45186.02</v>
      </c>
      <c r="BI760" s="162">
        <f>IF(N760="zákl. přenesená",J760,0)</f>
        <v>0</v>
      </c>
      <c r="BJ760" s="162">
        <f>IF(N760="sníž. přenesená",J760,0)</f>
        <v>0</v>
      </c>
      <c r="BK760" s="162">
        <f>IF(N760="nulová",J760,0)</f>
        <v>0</v>
      </c>
      <c r="BL760" s="268" t="s">
        <v>79</v>
      </c>
      <c r="BM760" s="162">
        <f>ROUND(I760*H760,2)</f>
        <v>45186.02</v>
      </c>
      <c r="BN760" s="268" t="s">
        <v>144</v>
      </c>
      <c r="BO760" s="268" t="s">
        <v>966</v>
      </c>
    </row>
    <row r="761" spans="1:67" s="10" customFormat="1" x14ac:dyDescent="0.2">
      <c r="A761" s="240"/>
      <c r="B761" s="163"/>
      <c r="C761" s="197"/>
      <c r="D761" s="165" t="s">
        <v>146</v>
      </c>
      <c r="E761" s="166" t="s">
        <v>1</v>
      </c>
      <c r="F761" s="166" t="s">
        <v>950</v>
      </c>
      <c r="G761" s="164"/>
      <c r="H761" s="166" t="s">
        <v>1</v>
      </c>
      <c r="I761" s="167"/>
      <c r="J761" s="164"/>
      <c r="K761" s="164"/>
      <c r="L761" s="168"/>
      <c r="M761" s="169"/>
      <c r="N761" s="170"/>
      <c r="O761" s="170"/>
      <c r="P761" s="170"/>
      <c r="Q761" s="170"/>
      <c r="R761" s="170"/>
      <c r="S761" s="288"/>
      <c r="T761" s="170"/>
      <c r="U761" s="287"/>
      <c r="V761" s="171"/>
      <c r="AV761" s="172" t="s">
        <v>146</v>
      </c>
      <c r="AW761" s="172" t="s">
        <v>79</v>
      </c>
      <c r="AX761" s="10" t="s">
        <v>73</v>
      </c>
      <c r="AY761" s="10" t="s">
        <v>28</v>
      </c>
      <c r="AZ761" s="10" t="s">
        <v>66</v>
      </c>
      <c r="BA761" s="172" t="s">
        <v>137</v>
      </c>
    </row>
    <row r="762" spans="1:67" s="11" customFormat="1" x14ac:dyDescent="0.2">
      <c r="A762" s="241"/>
      <c r="B762" s="173"/>
      <c r="C762" s="198"/>
      <c r="D762" s="165" t="s">
        <v>146</v>
      </c>
      <c r="E762" s="175" t="s">
        <v>1</v>
      </c>
      <c r="F762" s="175">
        <v>205.39099999999999</v>
      </c>
      <c r="G762" s="174"/>
      <c r="H762" s="176">
        <v>205.39099999999999</v>
      </c>
      <c r="I762" s="177"/>
      <c r="J762" s="174"/>
      <c r="K762" s="174"/>
      <c r="L762" s="178"/>
      <c r="M762" s="179"/>
      <c r="N762" s="180"/>
      <c r="O762" s="180"/>
      <c r="P762" s="180"/>
      <c r="Q762" s="180"/>
      <c r="R762" s="180"/>
      <c r="S762" s="290"/>
      <c r="T762" s="180"/>
      <c r="U762" s="287"/>
      <c r="V762" s="181"/>
      <c r="AV762" s="182" t="s">
        <v>146</v>
      </c>
      <c r="AW762" s="182" t="s">
        <v>79</v>
      </c>
      <c r="AX762" s="11" t="s">
        <v>79</v>
      </c>
      <c r="AY762" s="11" t="s">
        <v>28</v>
      </c>
      <c r="AZ762" s="11" t="s">
        <v>66</v>
      </c>
      <c r="BA762" s="182" t="s">
        <v>137</v>
      </c>
    </row>
    <row r="763" spans="1:67" s="266" customFormat="1" ht="24.75" customHeight="1" x14ac:dyDescent="0.2">
      <c r="A763" s="200"/>
      <c r="B763" s="28"/>
      <c r="C763" s="232" t="s">
        <v>2608</v>
      </c>
      <c r="D763" s="233" t="s">
        <v>139</v>
      </c>
      <c r="E763" s="332" t="s">
        <v>964</v>
      </c>
      <c r="F763" s="334" t="s">
        <v>965</v>
      </c>
      <c r="G763" s="233" t="s">
        <v>208</v>
      </c>
      <c r="H763" s="234">
        <v>170.922</v>
      </c>
      <c r="I763" s="235">
        <v>220</v>
      </c>
      <c r="J763" s="236">
        <f>ROUND(I763*H763,2)</f>
        <v>37602.839999999997</v>
      </c>
      <c r="K763" s="334" t="s">
        <v>143</v>
      </c>
      <c r="L763" s="32"/>
      <c r="M763" s="158" t="s">
        <v>1</v>
      </c>
      <c r="N763" s="159" t="s">
        <v>38</v>
      </c>
      <c r="O763" s="53"/>
      <c r="P763" s="160">
        <f>O763*H763</f>
        <v>0</v>
      </c>
      <c r="Q763" s="160">
        <v>0</v>
      </c>
      <c r="R763" s="160">
        <f>Q763*H763</f>
        <v>0</v>
      </c>
      <c r="S763" s="283"/>
      <c r="T763" s="160">
        <v>0</v>
      </c>
      <c r="U763" s="287"/>
      <c r="V763" s="161">
        <f>T763*H763</f>
        <v>0</v>
      </c>
      <c r="AT763" s="268" t="s">
        <v>144</v>
      </c>
      <c r="AV763" s="268" t="s">
        <v>139</v>
      </c>
      <c r="AW763" s="268" t="s">
        <v>79</v>
      </c>
      <c r="BA763" s="268" t="s">
        <v>137</v>
      </c>
      <c r="BG763" s="162">
        <f>IF(N763="základní",J763,0)</f>
        <v>0</v>
      </c>
      <c r="BH763" s="162">
        <f>IF(N763="snížená",J763,0)</f>
        <v>37602.839999999997</v>
      </c>
      <c r="BI763" s="162">
        <f>IF(N763="zákl. přenesená",J763,0)</f>
        <v>0</v>
      </c>
      <c r="BJ763" s="162">
        <f>IF(N763="sníž. přenesená",J763,0)</f>
        <v>0</v>
      </c>
      <c r="BK763" s="162">
        <f>IF(N763="nulová",J763,0)</f>
        <v>0</v>
      </c>
      <c r="BL763" s="268" t="s">
        <v>79</v>
      </c>
      <c r="BM763" s="162">
        <f>ROUND(I763*H763,2)</f>
        <v>37602.839999999997</v>
      </c>
      <c r="BN763" s="268" t="s">
        <v>144</v>
      </c>
      <c r="BO763" s="268" t="s">
        <v>966</v>
      </c>
    </row>
    <row r="764" spans="1:67" s="10" customFormat="1" x14ac:dyDescent="0.2">
      <c r="A764" s="240"/>
      <c r="B764" s="163"/>
      <c r="C764" s="197"/>
      <c r="D764" s="165" t="s">
        <v>146</v>
      </c>
      <c r="E764" s="166" t="s">
        <v>1</v>
      </c>
      <c r="F764" s="166" t="s">
        <v>950</v>
      </c>
      <c r="G764" s="164"/>
      <c r="H764" s="166" t="s">
        <v>1</v>
      </c>
      <c r="I764" s="167"/>
      <c r="J764" s="164"/>
      <c r="K764" s="164"/>
      <c r="L764" s="168"/>
      <c r="M764" s="169"/>
      <c r="N764" s="170"/>
      <c r="O764" s="170"/>
      <c r="P764" s="170"/>
      <c r="Q764" s="170"/>
      <c r="R764" s="170"/>
      <c r="S764" s="288"/>
      <c r="T764" s="170"/>
      <c r="U764" s="287"/>
      <c r="V764" s="171"/>
      <c r="AV764" s="172" t="s">
        <v>146</v>
      </c>
      <c r="AW764" s="172" t="s">
        <v>79</v>
      </c>
      <c r="AX764" s="10" t="s">
        <v>73</v>
      </c>
      <c r="AY764" s="10" t="s">
        <v>28</v>
      </c>
      <c r="AZ764" s="10" t="s">
        <v>66</v>
      </c>
      <c r="BA764" s="172" t="s">
        <v>137</v>
      </c>
    </row>
    <row r="765" spans="1:67" s="11" customFormat="1" x14ac:dyDescent="0.2">
      <c r="A765" s="241"/>
      <c r="B765" s="173"/>
      <c r="C765" s="198"/>
      <c r="D765" s="165" t="s">
        <v>146</v>
      </c>
      <c r="E765" s="175" t="s">
        <v>1</v>
      </c>
      <c r="F765" s="175">
        <v>170.922</v>
      </c>
      <c r="G765" s="174"/>
      <c r="H765" s="176">
        <v>170.922</v>
      </c>
      <c r="I765" s="177"/>
      <c r="J765" s="174"/>
      <c r="K765" s="174"/>
      <c r="L765" s="178"/>
      <c r="M765" s="179"/>
      <c r="N765" s="180"/>
      <c r="O765" s="180"/>
      <c r="P765" s="180"/>
      <c r="Q765" s="180"/>
      <c r="R765" s="180"/>
      <c r="S765" s="290"/>
      <c r="T765" s="180"/>
      <c r="U765" s="287"/>
      <c r="V765" s="181"/>
      <c r="AV765" s="182" t="s">
        <v>146</v>
      </c>
      <c r="AW765" s="182" t="s">
        <v>79</v>
      </c>
      <c r="AX765" s="11" t="s">
        <v>79</v>
      </c>
      <c r="AY765" s="11" t="s">
        <v>28</v>
      </c>
      <c r="AZ765" s="11" t="s">
        <v>66</v>
      </c>
      <c r="BA765" s="182" t="s">
        <v>137</v>
      </c>
    </row>
    <row r="766" spans="1:67" s="266" customFormat="1" ht="24.75" customHeight="1" x14ac:dyDescent="0.2">
      <c r="A766" s="200"/>
      <c r="B766" s="28"/>
      <c r="C766" s="221" t="s">
        <v>2609</v>
      </c>
      <c r="D766" s="222" t="s">
        <v>139</v>
      </c>
      <c r="E766" s="325" t="s">
        <v>964</v>
      </c>
      <c r="F766" s="326" t="s">
        <v>965</v>
      </c>
      <c r="G766" s="222" t="s">
        <v>208</v>
      </c>
      <c r="H766" s="223">
        <v>-8.0779999999999994</v>
      </c>
      <c r="I766" s="224">
        <v>220</v>
      </c>
      <c r="J766" s="225">
        <f>ROUND(I766*H766,2)</f>
        <v>-1777.16</v>
      </c>
      <c r="K766" s="326" t="s">
        <v>143</v>
      </c>
      <c r="L766" s="32"/>
      <c r="M766" s="158" t="s">
        <v>1</v>
      </c>
      <c r="N766" s="159" t="s">
        <v>38</v>
      </c>
      <c r="O766" s="53"/>
      <c r="P766" s="160">
        <f>O766*H766</f>
        <v>0</v>
      </c>
      <c r="Q766" s="160">
        <v>0</v>
      </c>
      <c r="R766" s="160">
        <f>Q766*H766</f>
        <v>0</v>
      </c>
      <c r="S766" s="283"/>
      <c r="T766" s="160">
        <v>0</v>
      </c>
      <c r="U766" s="287"/>
      <c r="V766" s="161">
        <f>T766*H766</f>
        <v>0</v>
      </c>
      <c r="AT766" s="268" t="s">
        <v>144</v>
      </c>
      <c r="AV766" s="268" t="s">
        <v>139</v>
      </c>
      <c r="AW766" s="268" t="s">
        <v>79</v>
      </c>
      <c r="BA766" s="268" t="s">
        <v>137</v>
      </c>
      <c r="BG766" s="162">
        <f>IF(N766="základní",J766,0)</f>
        <v>0</v>
      </c>
      <c r="BH766" s="162">
        <f>IF(N766="snížená",J766,0)</f>
        <v>-1777.16</v>
      </c>
      <c r="BI766" s="162">
        <f>IF(N766="zákl. přenesená",J766,0)</f>
        <v>0</v>
      </c>
      <c r="BJ766" s="162">
        <f>IF(N766="sníž. přenesená",J766,0)</f>
        <v>0</v>
      </c>
      <c r="BK766" s="162">
        <f>IF(N766="nulová",J766,0)</f>
        <v>0</v>
      </c>
      <c r="BL766" s="268" t="s">
        <v>79</v>
      </c>
      <c r="BM766" s="162">
        <f>ROUND(I766*H766,2)</f>
        <v>-1777.16</v>
      </c>
      <c r="BN766" s="268" t="s">
        <v>144</v>
      </c>
      <c r="BO766" s="268" t="s">
        <v>966</v>
      </c>
    </row>
    <row r="767" spans="1:67" s="10" customFormat="1" x14ac:dyDescent="0.2">
      <c r="A767" s="240"/>
      <c r="B767" s="163"/>
      <c r="C767" s="197"/>
      <c r="D767" s="165" t="s">
        <v>146</v>
      </c>
      <c r="E767" s="166" t="s">
        <v>1</v>
      </c>
      <c r="F767" s="166" t="s">
        <v>950</v>
      </c>
      <c r="G767" s="164"/>
      <c r="H767" s="166" t="s">
        <v>1</v>
      </c>
      <c r="I767" s="167"/>
      <c r="J767" s="164"/>
      <c r="K767" s="164"/>
      <c r="L767" s="168"/>
      <c r="M767" s="169"/>
      <c r="N767" s="170"/>
      <c r="O767" s="170"/>
      <c r="P767" s="170"/>
      <c r="Q767" s="170"/>
      <c r="R767" s="170"/>
      <c r="S767" s="288"/>
      <c r="T767" s="170"/>
      <c r="U767" s="287"/>
      <c r="V767" s="171"/>
      <c r="AV767" s="172" t="s">
        <v>146</v>
      </c>
      <c r="AW767" s="172" t="s">
        <v>79</v>
      </c>
      <c r="AX767" s="10" t="s">
        <v>73</v>
      </c>
      <c r="AY767" s="10" t="s">
        <v>28</v>
      </c>
      <c r="AZ767" s="10" t="s">
        <v>66</v>
      </c>
      <c r="BA767" s="172" t="s">
        <v>137</v>
      </c>
    </row>
    <row r="768" spans="1:67" s="11" customFormat="1" x14ac:dyDescent="0.2">
      <c r="A768" s="241"/>
      <c r="B768" s="173"/>
      <c r="C768" s="198"/>
      <c r="D768" s="165" t="s">
        <v>146</v>
      </c>
      <c r="E768" s="175" t="s">
        <v>1</v>
      </c>
      <c r="F768" s="175">
        <v>-8.0779999999999994</v>
      </c>
      <c r="G768" s="174"/>
      <c r="H768" s="176">
        <v>-8.0779999999999994</v>
      </c>
      <c r="I768" s="177"/>
      <c r="J768" s="174"/>
      <c r="K768" s="174"/>
      <c r="L768" s="178"/>
      <c r="M768" s="179"/>
      <c r="N768" s="180"/>
      <c r="O768" s="180"/>
      <c r="P768" s="180"/>
      <c r="Q768" s="180"/>
      <c r="R768" s="180"/>
      <c r="S768" s="290"/>
      <c r="T768" s="180"/>
      <c r="U768" s="287"/>
      <c r="V768" s="181"/>
      <c r="AV768" s="182" t="s">
        <v>146</v>
      </c>
      <c r="AW768" s="182" t="s">
        <v>79</v>
      </c>
      <c r="AX768" s="11" t="s">
        <v>79</v>
      </c>
      <c r="AY768" s="11" t="s">
        <v>28</v>
      </c>
      <c r="AZ768" s="11" t="s">
        <v>66</v>
      </c>
      <c r="BA768" s="182" t="s">
        <v>137</v>
      </c>
    </row>
    <row r="769" spans="1:67" s="266" customFormat="1" ht="24" customHeight="1" x14ac:dyDescent="0.2">
      <c r="A769" s="200"/>
      <c r="B769" s="28"/>
      <c r="C769" s="196" t="s">
        <v>967</v>
      </c>
      <c r="D769" s="154" t="s">
        <v>139</v>
      </c>
      <c r="E769" s="318" t="s">
        <v>968</v>
      </c>
      <c r="F769" s="319" t="s">
        <v>969</v>
      </c>
      <c r="G769" s="154" t="s">
        <v>208</v>
      </c>
      <c r="H769" s="155">
        <v>1924.8209999999999</v>
      </c>
      <c r="I769" s="156">
        <v>10.16</v>
      </c>
      <c r="J769" s="157">
        <f>ROUND(I769*H769,2)</f>
        <v>19556.18</v>
      </c>
      <c r="K769" s="319" t="s">
        <v>143</v>
      </c>
      <c r="L769" s="32"/>
      <c r="M769" s="158" t="s">
        <v>1</v>
      </c>
      <c r="N769" s="159" t="s">
        <v>38</v>
      </c>
      <c r="O769" s="53"/>
      <c r="P769" s="160">
        <f>O769*H769</f>
        <v>0</v>
      </c>
      <c r="Q769" s="160">
        <v>0</v>
      </c>
      <c r="R769" s="160">
        <f>Q769*H769</f>
        <v>0</v>
      </c>
      <c r="S769" s="283"/>
      <c r="T769" s="160">
        <v>0</v>
      </c>
      <c r="U769" s="287"/>
      <c r="V769" s="161">
        <f>T769*H769</f>
        <v>0</v>
      </c>
      <c r="AT769" s="268" t="s">
        <v>144</v>
      </c>
      <c r="AV769" s="268" t="s">
        <v>139</v>
      </c>
      <c r="AW769" s="268" t="s">
        <v>79</v>
      </c>
      <c r="BA769" s="268" t="s">
        <v>137</v>
      </c>
      <c r="BG769" s="162">
        <f>IF(N769="základní",J769,0)</f>
        <v>0</v>
      </c>
      <c r="BH769" s="162">
        <f>IF(N769="snížená",J769,0)</f>
        <v>19556.18</v>
      </c>
      <c r="BI769" s="162">
        <f>IF(N769="zákl. přenesená",J769,0)</f>
        <v>0</v>
      </c>
      <c r="BJ769" s="162">
        <f>IF(N769="sníž. přenesená",J769,0)</f>
        <v>0</v>
      </c>
      <c r="BK769" s="162">
        <f>IF(N769="nulová",J769,0)</f>
        <v>0</v>
      </c>
      <c r="BL769" s="268" t="s">
        <v>79</v>
      </c>
      <c r="BM769" s="162">
        <f>ROUND(I769*H769,2)</f>
        <v>19556.18</v>
      </c>
      <c r="BN769" s="268" t="s">
        <v>144</v>
      </c>
      <c r="BO769" s="268" t="s">
        <v>970</v>
      </c>
    </row>
    <row r="770" spans="1:67" s="10" customFormat="1" x14ac:dyDescent="0.2">
      <c r="A770" s="240"/>
      <c r="B770" s="163"/>
      <c r="C770" s="197"/>
      <c r="D770" s="165" t="s">
        <v>146</v>
      </c>
      <c r="E770" s="166" t="s">
        <v>1</v>
      </c>
      <c r="F770" s="166" t="s">
        <v>950</v>
      </c>
      <c r="G770" s="164"/>
      <c r="H770" s="166" t="s">
        <v>1</v>
      </c>
      <c r="I770" s="167"/>
      <c r="J770" s="164"/>
      <c r="K770" s="164"/>
      <c r="L770" s="168"/>
      <c r="M770" s="169"/>
      <c r="N770" s="170"/>
      <c r="O770" s="170"/>
      <c r="P770" s="170"/>
      <c r="Q770" s="170"/>
      <c r="R770" s="170"/>
      <c r="S770" s="288"/>
      <c r="T770" s="170"/>
      <c r="U770" s="287"/>
      <c r="V770" s="171"/>
      <c r="AV770" s="172" t="s">
        <v>146</v>
      </c>
      <c r="AW770" s="172" t="s">
        <v>79</v>
      </c>
      <c r="AX770" s="10" t="s">
        <v>73</v>
      </c>
      <c r="AY770" s="10" t="s">
        <v>28</v>
      </c>
      <c r="AZ770" s="10" t="s">
        <v>66</v>
      </c>
      <c r="BA770" s="172" t="s">
        <v>137</v>
      </c>
    </row>
    <row r="771" spans="1:67" s="11" customFormat="1" x14ac:dyDescent="0.2">
      <c r="A771" s="241"/>
      <c r="B771" s="173"/>
      <c r="C771" s="198"/>
      <c r="D771" s="165" t="s">
        <v>146</v>
      </c>
      <c r="E771" s="175" t="s">
        <v>1</v>
      </c>
      <c r="F771" s="175" t="s">
        <v>2611</v>
      </c>
      <c r="G771" s="174"/>
      <c r="H771" s="176">
        <v>1924.8209999999999</v>
      </c>
      <c r="I771" s="177"/>
      <c r="J771" s="174"/>
      <c r="K771" s="174"/>
      <c r="L771" s="178"/>
      <c r="M771" s="179"/>
      <c r="N771" s="180"/>
      <c r="O771" s="180"/>
      <c r="P771" s="180"/>
      <c r="Q771" s="180"/>
      <c r="R771" s="180"/>
      <c r="S771" s="290"/>
      <c r="T771" s="180"/>
      <c r="U771" s="287"/>
      <c r="V771" s="181"/>
      <c r="AV771" s="182" t="s">
        <v>146</v>
      </c>
      <c r="AW771" s="182" t="s">
        <v>79</v>
      </c>
      <c r="AX771" s="11" t="s">
        <v>79</v>
      </c>
      <c r="AY771" s="11" t="s">
        <v>28</v>
      </c>
      <c r="AZ771" s="11" t="s">
        <v>66</v>
      </c>
      <c r="BA771" s="182" t="s">
        <v>137</v>
      </c>
    </row>
    <row r="772" spans="1:67" s="266" customFormat="1" ht="24" customHeight="1" x14ac:dyDescent="0.2">
      <c r="A772" s="200"/>
      <c r="B772" s="28"/>
      <c r="C772" s="226" t="s">
        <v>2610</v>
      </c>
      <c r="D772" s="217" t="s">
        <v>139</v>
      </c>
      <c r="E772" s="322" t="s">
        <v>968</v>
      </c>
      <c r="F772" s="323" t="s">
        <v>969</v>
      </c>
      <c r="G772" s="217" t="s">
        <v>208</v>
      </c>
      <c r="H772" s="218">
        <v>1848.519</v>
      </c>
      <c r="I772" s="219">
        <v>10.16</v>
      </c>
      <c r="J772" s="220">
        <f>ROUND(I772*H772,2)</f>
        <v>18780.95</v>
      </c>
      <c r="K772" s="323" t="s">
        <v>143</v>
      </c>
      <c r="L772" s="32"/>
      <c r="M772" s="158" t="s">
        <v>1</v>
      </c>
      <c r="N772" s="159" t="s">
        <v>38</v>
      </c>
      <c r="O772" s="53"/>
      <c r="P772" s="160">
        <f>O772*H772</f>
        <v>0</v>
      </c>
      <c r="Q772" s="160">
        <v>0</v>
      </c>
      <c r="R772" s="160">
        <f>Q772*H772</f>
        <v>0</v>
      </c>
      <c r="S772" s="283"/>
      <c r="T772" s="160">
        <v>0</v>
      </c>
      <c r="U772" s="287"/>
      <c r="V772" s="161">
        <f>T772*H772</f>
        <v>0</v>
      </c>
      <c r="AT772" s="268" t="s">
        <v>144</v>
      </c>
      <c r="AV772" s="268" t="s">
        <v>139</v>
      </c>
      <c r="AW772" s="268" t="s">
        <v>79</v>
      </c>
      <c r="BA772" s="268" t="s">
        <v>137</v>
      </c>
      <c r="BG772" s="162">
        <f>IF(N772="základní",J772,0)</f>
        <v>0</v>
      </c>
      <c r="BH772" s="162">
        <f>IF(N772="snížená",J772,0)</f>
        <v>18780.95</v>
      </c>
      <c r="BI772" s="162">
        <f>IF(N772="zákl. přenesená",J772,0)</f>
        <v>0</v>
      </c>
      <c r="BJ772" s="162">
        <f>IF(N772="sníž. přenesená",J772,0)</f>
        <v>0</v>
      </c>
      <c r="BK772" s="162">
        <f>IF(N772="nulová",J772,0)</f>
        <v>0</v>
      </c>
      <c r="BL772" s="268" t="s">
        <v>79</v>
      </c>
      <c r="BM772" s="162">
        <f>ROUND(I772*H772,2)</f>
        <v>18780.95</v>
      </c>
      <c r="BN772" s="268" t="s">
        <v>144</v>
      </c>
      <c r="BO772" s="268" t="s">
        <v>970</v>
      </c>
    </row>
    <row r="773" spans="1:67" s="10" customFormat="1" x14ac:dyDescent="0.2">
      <c r="A773" s="240"/>
      <c r="B773" s="163"/>
      <c r="C773" s="197"/>
      <c r="D773" s="165" t="s">
        <v>146</v>
      </c>
      <c r="E773" s="166" t="s">
        <v>1</v>
      </c>
      <c r="F773" s="166" t="s">
        <v>950</v>
      </c>
      <c r="G773" s="164"/>
      <c r="H773" s="166" t="s">
        <v>1</v>
      </c>
      <c r="I773" s="167"/>
      <c r="J773" s="164"/>
      <c r="K773" s="164"/>
      <c r="L773" s="168"/>
      <c r="M773" s="169"/>
      <c r="N773" s="170"/>
      <c r="O773" s="170"/>
      <c r="P773" s="170"/>
      <c r="Q773" s="170"/>
      <c r="R773" s="170"/>
      <c r="S773" s="288"/>
      <c r="T773" s="170"/>
      <c r="U773" s="287"/>
      <c r="V773" s="171"/>
      <c r="AV773" s="172" t="s">
        <v>146</v>
      </c>
      <c r="AW773" s="172" t="s">
        <v>79</v>
      </c>
      <c r="AX773" s="10" t="s">
        <v>73</v>
      </c>
      <c r="AY773" s="10" t="s">
        <v>28</v>
      </c>
      <c r="AZ773" s="10" t="s">
        <v>66</v>
      </c>
      <c r="BA773" s="172" t="s">
        <v>137</v>
      </c>
    </row>
    <row r="774" spans="1:67" s="11" customFormat="1" x14ac:dyDescent="0.2">
      <c r="A774" s="241"/>
      <c r="B774" s="173"/>
      <c r="C774" s="198"/>
      <c r="D774" s="165" t="s">
        <v>146</v>
      </c>
      <c r="E774" s="175" t="s">
        <v>1</v>
      </c>
      <c r="F774" s="175" t="s">
        <v>2612</v>
      </c>
      <c r="G774" s="174"/>
      <c r="H774" s="176">
        <v>1848.519</v>
      </c>
      <c r="I774" s="177"/>
      <c r="J774" s="174"/>
      <c r="K774" s="174"/>
      <c r="L774" s="178"/>
      <c r="M774" s="179"/>
      <c r="N774" s="180"/>
      <c r="O774" s="180"/>
      <c r="P774" s="180"/>
      <c r="Q774" s="180"/>
      <c r="R774" s="180"/>
      <c r="S774" s="290"/>
      <c r="T774" s="180"/>
      <c r="U774" s="287"/>
      <c r="V774" s="181"/>
      <c r="AV774" s="182" t="s">
        <v>146</v>
      </c>
      <c r="AW774" s="182" t="s">
        <v>79</v>
      </c>
      <c r="AX774" s="11" t="s">
        <v>79</v>
      </c>
      <c r="AY774" s="11" t="s">
        <v>28</v>
      </c>
      <c r="AZ774" s="11" t="s">
        <v>66</v>
      </c>
      <c r="BA774" s="182" t="s">
        <v>137</v>
      </c>
    </row>
    <row r="775" spans="1:67" s="266" customFormat="1" ht="24" customHeight="1" x14ac:dyDescent="0.2">
      <c r="A775" s="200"/>
      <c r="B775" s="28"/>
      <c r="C775" s="232" t="s">
        <v>2613</v>
      </c>
      <c r="D775" s="233" t="s">
        <v>139</v>
      </c>
      <c r="E775" s="332" t="s">
        <v>968</v>
      </c>
      <c r="F775" s="334" t="s">
        <v>969</v>
      </c>
      <c r="G775" s="233" t="s">
        <v>208</v>
      </c>
      <c r="H775" s="234">
        <v>1538.298</v>
      </c>
      <c r="I775" s="235">
        <v>10.16</v>
      </c>
      <c r="J775" s="236">
        <f>ROUND(I775*H775,2)</f>
        <v>15629.11</v>
      </c>
      <c r="K775" s="334" t="s">
        <v>143</v>
      </c>
      <c r="L775" s="32"/>
      <c r="M775" s="158" t="s">
        <v>1</v>
      </c>
      <c r="N775" s="159" t="s">
        <v>38</v>
      </c>
      <c r="O775" s="53"/>
      <c r="P775" s="160">
        <f>O775*H775</f>
        <v>0</v>
      </c>
      <c r="Q775" s="160">
        <v>0</v>
      </c>
      <c r="R775" s="160">
        <f>Q775*H775</f>
        <v>0</v>
      </c>
      <c r="S775" s="283"/>
      <c r="T775" s="160">
        <v>0</v>
      </c>
      <c r="U775" s="287"/>
      <c r="V775" s="161">
        <f>T775*H775</f>
        <v>0</v>
      </c>
      <c r="AT775" s="268" t="s">
        <v>144</v>
      </c>
      <c r="AV775" s="268" t="s">
        <v>139</v>
      </c>
      <c r="AW775" s="268" t="s">
        <v>79</v>
      </c>
      <c r="BA775" s="268" t="s">
        <v>137</v>
      </c>
      <c r="BG775" s="162">
        <f>IF(N775="základní",J775,0)</f>
        <v>0</v>
      </c>
      <c r="BH775" s="162">
        <f>IF(N775="snížená",J775,0)</f>
        <v>15629.11</v>
      </c>
      <c r="BI775" s="162">
        <f>IF(N775="zákl. přenesená",J775,0)</f>
        <v>0</v>
      </c>
      <c r="BJ775" s="162">
        <f>IF(N775="sníž. přenesená",J775,0)</f>
        <v>0</v>
      </c>
      <c r="BK775" s="162">
        <f>IF(N775="nulová",J775,0)</f>
        <v>0</v>
      </c>
      <c r="BL775" s="268" t="s">
        <v>79</v>
      </c>
      <c r="BM775" s="162">
        <f>ROUND(I775*H775,2)</f>
        <v>15629.11</v>
      </c>
      <c r="BN775" s="268" t="s">
        <v>144</v>
      </c>
      <c r="BO775" s="268" t="s">
        <v>970</v>
      </c>
    </row>
    <row r="776" spans="1:67" s="10" customFormat="1" x14ac:dyDescent="0.2">
      <c r="A776" s="240"/>
      <c r="B776" s="163"/>
      <c r="C776" s="197"/>
      <c r="D776" s="165" t="s">
        <v>146</v>
      </c>
      <c r="E776" s="166" t="s">
        <v>1</v>
      </c>
      <c r="F776" s="166" t="s">
        <v>950</v>
      </c>
      <c r="G776" s="164"/>
      <c r="H776" s="166" t="s">
        <v>1</v>
      </c>
      <c r="I776" s="167"/>
      <c r="J776" s="164"/>
      <c r="K776" s="164"/>
      <c r="L776" s="168"/>
      <c r="M776" s="169"/>
      <c r="N776" s="170"/>
      <c r="O776" s="170"/>
      <c r="P776" s="170"/>
      <c r="Q776" s="170"/>
      <c r="R776" s="170"/>
      <c r="S776" s="288"/>
      <c r="T776" s="170"/>
      <c r="U776" s="287"/>
      <c r="V776" s="171"/>
      <c r="AV776" s="172" t="s">
        <v>146</v>
      </c>
      <c r="AW776" s="172" t="s">
        <v>79</v>
      </c>
      <c r="AX776" s="10" t="s">
        <v>73</v>
      </c>
      <c r="AY776" s="10" t="s">
        <v>28</v>
      </c>
      <c r="AZ776" s="10" t="s">
        <v>66</v>
      </c>
      <c r="BA776" s="172" t="s">
        <v>137</v>
      </c>
    </row>
    <row r="777" spans="1:67" s="11" customFormat="1" x14ac:dyDescent="0.2">
      <c r="A777" s="241"/>
      <c r="B777" s="173"/>
      <c r="C777" s="198"/>
      <c r="D777" s="165" t="s">
        <v>146</v>
      </c>
      <c r="E777" s="175" t="s">
        <v>1</v>
      </c>
      <c r="F777" s="175" t="s">
        <v>2614</v>
      </c>
      <c r="G777" s="174"/>
      <c r="H777" s="176">
        <v>1538.298</v>
      </c>
      <c r="I777" s="177"/>
      <c r="J777" s="174"/>
      <c r="K777" s="174"/>
      <c r="L777" s="178"/>
      <c r="M777" s="179"/>
      <c r="N777" s="180"/>
      <c r="O777" s="180"/>
      <c r="P777" s="180"/>
      <c r="Q777" s="180"/>
      <c r="R777" s="180"/>
      <c r="S777" s="290"/>
      <c r="T777" s="180"/>
      <c r="U777" s="287"/>
      <c r="V777" s="181"/>
      <c r="AV777" s="182" t="s">
        <v>146</v>
      </c>
      <c r="AW777" s="182" t="s">
        <v>79</v>
      </c>
      <c r="AX777" s="11" t="s">
        <v>79</v>
      </c>
      <c r="AY777" s="11" t="s">
        <v>28</v>
      </c>
      <c r="AZ777" s="11" t="s">
        <v>66</v>
      </c>
      <c r="BA777" s="182" t="s">
        <v>137</v>
      </c>
    </row>
    <row r="778" spans="1:67" s="266" customFormat="1" ht="24" customHeight="1" x14ac:dyDescent="0.2">
      <c r="A778" s="200"/>
      <c r="B778" s="28"/>
      <c r="C778" s="221" t="s">
        <v>2615</v>
      </c>
      <c r="D778" s="222" t="s">
        <v>139</v>
      </c>
      <c r="E778" s="325" t="s">
        <v>968</v>
      </c>
      <c r="F778" s="326" t="s">
        <v>969</v>
      </c>
      <c r="G778" s="222" t="s">
        <v>208</v>
      </c>
      <c r="H778" s="223">
        <v>-72.701999999999998</v>
      </c>
      <c r="I778" s="224">
        <v>10.16</v>
      </c>
      <c r="J778" s="225">
        <f>ROUND(I778*H778,2)</f>
        <v>-738.65</v>
      </c>
      <c r="K778" s="326" t="s">
        <v>143</v>
      </c>
      <c r="L778" s="32"/>
      <c r="M778" s="158" t="s">
        <v>1</v>
      </c>
      <c r="N778" s="159" t="s">
        <v>38</v>
      </c>
      <c r="O778" s="53"/>
      <c r="P778" s="160">
        <f>O778*H778</f>
        <v>0</v>
      </c>
      <c r="Q778" s="160">
        <v>0</v>
      </c>
      <c r="R778" s="160">
        <f>Q778*H778</f>
        <v>0</v>
      </c>
      <c r="S778" s="283"/>
      <c r="T778" s="160">
        <v>0</v>
      </c>
      <c r="U778" s="287"/>
      <c r="V778" s="161">
        <f>T778*H778</f>
        <v>0</v>
      </c>
      <c r="AT778" s="268" t="s">
        <v>144</v>
      </c>
      <c r="AV778" s="268" t="s">
        <v>139</v>
      </c>
      <c r="AW778" s="268" t="s">
        <v>79</v>
      </c>
      <c r="BA778" s="268" t="s">
        <v>137</v>
      </c>
      <c r="BG778" s="162">
        <f>IF(N778="základní",J778,0)</f>
        <v>0</v>
      </c>
      <c r="BH778" s="162">
        <f>IF(N778="snížená",J778,0)</f>
        <v>-738.65</v>
      </c>
      <c r="BI778" s="162">
        <f>IF(N778="zákl. přenesená",J778,0)</f>
        <v>0</v>
      </c>
      <c r="BJ778" s="162">
        <f>IF(N778="sníž. přenesená",J778,0)</f>
        <v>0</v>
      </c>
      <c r="BK778" s="162">
        <f>IF(N778="nulová",J778,0)</f>
        <v>0</v>
      </c>
      <c r="BL778" s="268" t="s">
        <v>79</v>
      </c>
      <c r="BM778" s="162">
        <f>ROUND(I778*H778,2)</f>
        <v>-738.65</v>
      </c>
      <c r="BN778" s="268" t="s">
        <v>144</v>
      </c>
      <c r="BO778" s="268" t="s">
        <v>970</v>
      </c>
    </row>
    <row r="779" spans="1:67" s="10" customFormat="1" x14ac:dyDescent="0.2">
      <c r="A779" s="240"/>
      <c r="B779" s="163"/>
      <c r="C779" s="197"/>
      <c r="D779" s="165" t="s">
        <v>146</v>
      </c>
      <c r="E779" s="166" t="s">
        <v>1</v>
      </c>
      <c r="F779" s="166" t="s">
        <v>950</v>
      </c>
      <c r="G779" s="164"/>
      <c r="H779" s="166" t="s">
        <v>1</v>
      </c>
      <c r="I779" s="167"/>
      <c r="J779" s="164"/>
      <c r="K779" s="164"/>
      <c r="L779" s="168"/>
      <c r="M779" s="169"/>
      <c r="N779" s="170"/>
      <c r="O779" s="170"/>
      <c r="P779" s="170"/>
      <c r="Q779" s="170"/>
      <c r="R779" s="170"/>
      <c r="S779" s="288"/>
      <c r="T779" s="170"/>
      <c r="U779" s="287"/>
      <c r="V779" s="171"/>
      <c r="AV779" s="172" t="s">
        <v>146</v>
      </c>
      <c r="AW779" s="172" t="s">
        <v>79</v>
      </c>
      <c r="AX779" s="10" t="s">
        <v>73</v>
      </c>
      <c r="AY779" s="10" t="s">
        <v>28</v>
      </c>
      <c r="AZ779" s="10" t="s">
        <v>66</v>
      </c>
      <c r="BA779" s="172" t="s">
        <v>137</v>
      </c>
    </row>
    <row r="780" spans="1:67" s="11" customFormat="1" x14ac:dyDescent="0.2">
      <c r="A780" s="241"/>
      <c r="B780" s="173"/>
      <c r="C780" s="198"/>
      <c r="D780" s="165" t="s">
        <v>146</v>
      </c>
      <c r="E780" s="175" t="s">
        <v>1</v>
      </c>
      <c r="F780" s="331" t="s">
        <v>2616</v>
      </c>
      <c r="G780" s="174"/>
      <c r="H780" s="176">
        <v>-72.701999999999998</v>
      </c>
      <c r="I780" s="177"/>
      <c r="J780" s="174"/>
      <c r="K780" s="174"/>
      <c r="L780" s="178"/>
      <c r="M780" s="179"/>
      <c r="N780" s="180"/>
      <c r="O780" s="180"/>
      <c r="P780" s="180"/>
      <c r="Q780" s="180"/>
      <c r="R780" s="180"/>
      <c r="S780" s="290"/>
      <c r="T780" s="180"/>
      <c r="U780" s="287"/>
      <c r="V780" s="181"/>
      <c r="AV780" s="182" t="s">
        <v>146</v>
      </c>
      <c r="AW780" s="182" t="s">
        <v>79</v>
      </c>
      <c r="AX780" s="11" t="s">
        <v>79</v>
      </c>
      <c r="AY780" s="11" t="s">
        <v>28</v>
      </c>
      <c r="AZ780" s="11" t="s">
        <v>66</v>
      </c>
      <c r="BA780" s="182" t="s">
        <v>137</v>
      </c>
    </row>
    <row r="781" spans="1:67" s="266" customFormat="1" ht="24.75" customHeight="1" x14ac:dyDescent="0.2">
      <c r="A781" s="200"/>
      <c r="B781" s="28"/>
      <c r="C781" s="196" t="s">
        <v>971</v>
      </c>
      <c r="D781" s="154" t="s">
        <v>139</v>
      </c>
      <c r="E781" s="318" t="s">
        <v>972</v>
      </c>
      <c r="F781" s="319" t="s">
        <v>973</v>
      </c>
      <c r="G781" s="154" t="s">
        <v>208</v>
      </c>
      <c r="H781" s="155">
        <v>213.869</v>
      </c>
      <c r="I781" s="156">
        <v>1100</v>
      </c>
      <c r="J781" s="157">
        <f>ROUND(I781*H781,2)</f>
        <v>235255.9</v>
      </c>
      <c r="K781" s="319" t="s">
        <v>143</v>
      </c>
      <c r="L781" s="32"/>
      <c r="M781" s="158" t="s">
        <v>1</v>
      </c>
      <c r="N781" s="159" t="s">
        <v>38</v>
      </c>
      <c r="O781" s="53"/>
      <c r="P781" s="160">
        <f>O781*H781</f>
        <v>0</v>
      </c>
      <c r="Q781" s="160">
        <v>0</v>
      </c>
      <c r="R781" s="160">
        <f>Q781*H781</f>
        <v>0</v>
      </c>
      <c r="S781" s="283"/>
      <c r="T781" s="160">
        <v>0</v>
      </c>
      <c r="U781" s="287"/>
      <c r="V781" s="161">
        <f>T781*H781</f>
        <v>0</v>
      </c>
      <c r="AT781" s="268" t="s">
        <v>144</v>
      </c>
      <c r="AV781" s="268" t="s">
        <v>139</v>
      </c>
      <c r="AW781" s="268" t="s">
        <v>79</v>
      </c>
      <c r="BA781" s="268" t="s">
        <v>137</v>
      </c>
      <c r="BG781" s="162">
        <f>IF(N781="základní",J781,0)</f>
        <v>0</v>
      </c>
      <c r="BH781" s="162">
        <f>IF(N781="snížená",J781,0)</f>
        <v>235255.9</v>
      </c>
      <c r="BI781" s="162">
        <f>IF(N781="zákl. přenesená",J781,0)</f>
        <v>0</v>
      </c>
      <c r="BJ781" s="162">
        <f>IF(N781="sníž. přenesená",J781,0)</f>
        <v>0</v>
      </c>
      <c r="BK781" s="162">
        <f>IF(N781="nulová",J781,0)</f>
        <v>0</v>
      </c>
      <c r="BL781" s="268" t="s">
        <v>79</v>
      </c>
      <c r="BM781" s="162">
        <f>ROUND(I781*H781,2)</f>
        <v>235255.9</v>
      </c>
      <c r="BN781" s="268" t="s">
        <v>144</v>
      </c>
      <c r="BO781" s="268" t="s">
        <v>974</v>
      </c>
    </row>
    <row r="782" spans="1:67" s="10" customFormat="1" x14ac:dyDescent="0.2">
      <c r="A782" s="240"/>
      <c r="B782" s="163"/>
      <c r="C782" s="197"/>
      <c r="D782" s="165" t="s">
        <v>146</v>
      </c>
      <c r="E782" s="166" t="s">
        <v>1</v>
      </c>
      <c r="F782" s="166" t="s">
        <v>950</v>
      </c>
      <c r="G782" s="164"/>
      <c r="H782" s="166" t="s">
        <v>1</v>
      </c>
      <c r="I782" s="167"/>
      <c r="J782" s="164"/>
      <c r="K782" s="164"/>
      <c r="L782" s="168"/>
      <c r="M782" s="169"/>
      <c r="N782" s="170"/>
      <c r="O782" s="170"/>
      <c r="P782" s="170"/>
      <c r="Q782" s="170"/>
      <c r="R782" s="170"/>
      <c r="S782" s="288"/>
      <c r="T782" s="288"/>
      <c r="U782" s="289"/>
      <c r="V782" s="171"/>
      <c r="AV782" s="172" t="s">
        <v>146</v>
      </c>
      <c r="AW782" s="172" t="s">
        <v>79</v>
      </c>
      <c r="AX782" s="10" t="s">
        <v>73</v>
      </c>
      <c r="AY782" s="10" t="s">
        <v>28</v>
      </c>
      <c r="AZ782" s="10" t="s">
        <v>66</v>
      </c>
      <c r="BA782" s="172" t="s">
        <v>137</v>
      </c>
    </row>
    <row r="783" spans="1:67" s="11" customFormat="1" x14ac:dyDescent="0.2">
      <c r="A783" s="241"/>
      <c r="B783" s="173"/>
      <c r="C783" s="198"/>
      <c r="D783" s="165" t="s">
        <v>146</v>
      </c>
      <c r="E783" s="175" t="s">
        <v>1</v>
      </c>
      <c r="F783" s="175">
        <v>213.869</v>
      </c>
      <c r="G783" s="174"/>
      <c r="H783" s="176">
        <v>213.869</v>
      </c>
      <c r="I783" s="177"/>
      <c r="J783" s="174"/>
      <c r="K783" s="174"/>
      <c r="L783" s="178"/>
      <c r="M783" s="179"/>
      <c r="N783" s="180"/>
      <c r="O783" s="180"/>
      <c r="P783" s="180"/>
      <c r="Q783" s="180"/>
      <c r="R783" s="180"/>
      <c r="S783" s="290"/>
      <c r="T783" s="290"/>
      <c r="U783" s="291"/>
      <c r="V783" s="181"/>
      <c r="AV783" s="182" t="s">
        <v>146</v>
      </c>
      <c r="AW783" s="182" t="s">
        <v>79</v>
      </c>
      <c r="AX783" s="11" t="s">
        <v>79</v>
      </c>
      <c r="AY783" s="11" t="s">
        <v>28</v>
      </c>
      <c r="AZ783" s="11" t="s">
        <v>66</v>
      </c>
      <c r="BA783" s="182" t="s">
        <v>137</v>
      </c>
    </row>
    <row r="784" spans="1:67" s="266" customFormat="1" ht="24.75" customHeight="1" x14ac:dyDescent="0.2">
      <c r="A784" s="200"/>
      <c r="B784" s="28"/>
      <c r="C784" s="226" t="s">
        <v>2560</v>
      </c>
      <c r="D784" s="217" t="s">
        <v>139</v>
      </c>
      <c r="E784" s="322" t="s">
        <v>972</v>
      </c>
      <c r="F784" s="323" t="s">
        <v>973</v>
      </c>
      <c r="G784" s="217" t="s">
        <v>208</v>
      </c>
      <c r="H784" s="218">
        <v>205.39099999999999</v>
      </c>
      <c r="I784" s="219">
        <v>1100</v>
      </c>
      <c r="J784" s="220">
        <f>ROUND(I784*H784,2)</f>
        <v>225930.1</v>
      </c>
      <c r="K784" s="323" t="s">
        <v>143</v>
      </c>
      <c r="L784" s="32"/>
      <c r="M784" s="158" t="s">
        <v>1</v>
      </c>
      <c r="N784" s="159" t="s">
        <v>38</v>
      </c>
      <c r="O784" s="53"/>
      <c r="P784" s="160">
        <f>O784*H784</f>
        <v>0</v>
      </c>
      <c r="Q784" s="160">
        <v>0</v>
      </c>
      <c r="R784" s="160">
        <f>Q784*H784</f>
        <v>0</v>
      </c>
      <c r="S784" s="283"/>
      <c r="T784" s="160">
        <v>0</v>
      </c>
      <c r="U784" s="287"/>
      <c r="V784" s="161">
        <f>T784*H784</f>
        <v>0</v>
      </c>
      <c r="AT784" s="268" t="s">
        <v>144</v>
      </c>
      <c r="AV784" s="268" t="s">
        <v>139</v>
      </c>
      <c r="AW784" s="268" t="s">
        <v>79</v>
      </c>
      <c r="BA784" s="268" t="s">
        <v>137</v>
      </c>
      <c r="BG784" s="162">
        <f>IF(N784="základní",J784,0)</f>
        <v>0</v>
      </c>
      <c r="BH784" s="162">
        <f>IF(N784="snížená",J784,0)</f>
        <v>225930.1</v>
      </c>
      <c r="BI784" s="162">
        <f>IF(N784="zákl. přenesená",J784,0)</f>
        <v>0</v>
      </c>
      <c r="BJ784" s="162">
        <f>IF(N784="sníž. přenesená",J784,0)</f>
        <v>0</v>
      </c>
      <c r="BK784" s="162">
        <f>IF(N784="nulová",J784,0)</f>
        <v>0</v>
      </c>
      <c r="BL784" s="268" t="s">
        <v>79</v>
      </c>
      <c r="BM784" s="162">
        <f>ROUND(I784*H784,2)</f>
        <v>225930.1</v>
      </c>
      <c r="BN784" s="268" t="s">
        <v>144</v>
      </c>
      <c r="BO784" s="268" t="s">
        <v>974</v>
      </c>
    </row>
    <row r="785" spans="1:67" s="10" customFormat="1" x14ac:dyDescent="0.2">
      <c r="A785" s="240"/>
      <c r="B785" s="163"/>
      <c r="C785" s="197"/>
      <c r="D785" s="165" t="s">
        <v>146</v>
      </c>
      <c r="E785" s="166" t="s">
        <v>1</v>
      </c>
      <c r="F785" s="166" t="s">
        <v>950</v>
      </c>
      <c r="G785" s="164"/>
      <c r="H785" s="166" t="s">
        <v>1</v>
      </c>
      <c r="I785" s="167"/>
      <c r="J785" s="164"/>
      <c r="K785" s="164"/>
      <c r="L785" s="168"/>
      <c r="M785" s="169"/>
      <c r="N785" s="170"/>
      <c r="O785" s="170"/>
      <c r="P785" s="170"/>
      <c r="Q785" s="170"/>
      <c r="R785" s="170"/>
      <c r="S785" s="288"/>
      <c r="T785" s="288"/>
      <c r="U785" s="289"/>
      <c r="V785" s="171"/>
      <c r="AV785" s="172" t="s">
        <v>146</v>
      </c>
      <c r="AW785" s="172" t="s">
        <v>79</v>
      </c>
      <c r="AX785" s="10" t="s">
        <v>73</v>
      </c>
      <c r="AY785" s="10" t="s">
        <v>28</v>
      </c>
      <c r="AZ785" s="10" t="s">
        <v>66</v>
      </c>
      <c r="BA785" s="172" t="s">
        <v>137</v>
      </c>
    </row>
    <row r="786" spans="1:67" s="11" customFormat="1" x14ac:dyDescent="0.2">
      <c r="A786" s="241"/>
      <c r="B786" s="173"/>
      <c r="C786" s="198"/>
      <c r="D786" s="165" t="s">
        <v>146</v>
      </c>
      <c r="E786" s="175" t="s">
        <v>1</v>
      </c>
      <c r="F786" s="175">
        <v>205.39099999999999</v>
      </c>
      <c r="G786" s="174"/>
      <c r="H786" s="176">
        <v>205.39099999999999</v>
      </c>
      <c r="I786" s="177"/>
      <c r="J786" s="174"/>
      <c r="K786" s="174"/>
      <c r="L786" s="178"/>
      <c r="M786" s="179"/>
      <c r="N786" s="180"/>
      <c r="O786" s="180"/>
      <c r="P786" s="180"/>
      <c r="Q786" s="180"/>
      <c r="R786" s="180"/>
      <c r="S786" s="290"/>
      <c r="T786" s="290"/>
      <c r="U786" s="291"/>
      <c r="V786" s="181"/>
      <c r="AV786" s="182" t="s">
        <v>146</v>
      </c>
      <c r="AW786" s="182" t="s">
        <v>79</v>
      </c>
      <c r="AX786" s="11" t="s">
        <v>79</v>
      </c>
      <c r="AY786" s="11" t="s">
        <v>28</v>
      </c>
      <c r="AZ786" s="11" t="s">
        <v>66</v>
      </c>
      <c r="BA786" s="182" t="s">
        <v>137</v>
      </c>
    </row>
    <row r="787" spans="1:67" s="266" customFormat="1" ht="24.75" customHeight="1" x14ac:dyDescent="0.2">
      <c r="A787" s="200"/>
      <c r="B787" s="28"/>
      <c r="C787" s="232" t="s">
        <v>2617</v>
      </c>
      <c r="D787" s="233" t="s">
        <v>139</v>
      </c>
      <c r="E787" s="332" t="s">
        <v>972</v>
      </c>
      <c r="F787" s="334" t="s">
        <v>973</v>
      </c>
      <c r="G787" s="233" t="s">
        <v>208</v>
      </c>
      <c r="H787" s="234">
        <v>170.922</v>
      </c>
      <c r="I787" s="235">
        <v>1100</v>
      </c>
      <c r="J787" s="236">
        <f>ROUND(I787*H787,2)</f>
        <v>188014.2</v>
      </c>
      <c r="K787" s="334" t="s">
        <v>143</v>
      </c>
      <c r="L787" s="32"/>
      <c r="M787" s="158" t="s">
        <v>1</v>
      </c>
      <c r="N787" s="159" t="s">
        <v>38</v>
      </c>
      <c r="O787" s="53"/>
      <c r="P787" s="160">
        <f>O787*H787</f>
        <v>0</v>
      </c>
      <c r="Q787" s="160">
        <v>0</v>
      </c>
      <c r="R787" s="160">
        <f>Q787*H787</f>
        <v>0</v>
      </c>
      <c r="S787" s="283"/>
      <c r="T787" s="160">
        <v>0</v>
      </c>
      <c r="U787" s="287"/>
      <c r="V787" s="161">
        <f>T787*H787</f>
        <v>0</v>
      </c>
      <c r="AT787" s="268" t="s">
        <v>144</v>
      </c>
      <c r="AV787" s="268" t="s">
        <v>139</v>
      </c>
      <c r="AW787" s="268" t="s">
        <v>79</v>
      </c>
      <c r="BA787" s="268" t="s">
        <v>137</v>
      </c>
      <c r="BG787" s="162">
        <f>IF(N787="základní",J787,0)</f>
        <v>0</v>
      </c>
      <c r="BH787" s="162">
        <f>IF(N787="snížená",J787,0)</f>
        <v>188014.2</v>
      </c>
      <c r="BI787" s="162">
        <f>IF(N787="zákl. přenesená",J787,0)</f>
        <v>0</v>
      </c>
      <c r="BJ787" s="162">
        <f>IF(N787="sníž. přenesená",J787,0)</f>
        <v>0</v>
      </c>
      <c r="BK787" s="162">
        <f>IF(N787="nulová",J787,0)</f>
        <v>0</v>
      </c>
      <c r="BL787" s="268" t="s">
        <v>79</v>
      </c>
      <c r="BM787" s="162">
        <f>ROUND(I787*H787,2)</f>
        <v>188014.2</v>
      </c>
      <c r="BN787" s="268" t="s">
        <v>144</v>
      </c>
      <c r="BO787" s="268" t="s">
        <v>974</v>
      </c>
    </row>
    <row r="788" spans="1:67" s="10" customFormat="1" x14ac:dyDescent="0.2">
      <c r="A788" s="240"/>
      <c r="B788" s="163"/>
      <c r="C788" s="197"/>
      <c r="D788" s="165" t="s">
        <v>146</v>
      </c>
      <c r="E788" s="166" t="s">
        <v>1</v>
      </c>
      <c r="F788" s="166" t="s">
        <v>950</v>
      </c>
      <c r="G788" s="164"/>
      <c r="H788" s="166" t="s">
        <v>1</v>
      </c>
      <c r="I788" s="167"/>
      <c r="J788" s="164"/>
      <c r="K788" s="164"/>
      <c r="L788" s="168"/>
      <c r="M788" s="169"/>
      <c r="N788" s="170"/>
      <c r="O788" s="170"/>
      <c r="P788" s="170"/>
      <c r="Q788" s="170"/>
      <c r="R788" s="170"/>
      <c r="S788" s="288"/>
      <c r="T788" s="288"/>
      <c r="U788" s="289"/>
      <c r="V788" s="171"/>
      <c r="AV788" s="172" t="s">
        <v>146</v>
      </c>
      <c r="AW788" s="172" t="s">
        <v>79</v>
      </c>
      <c r="AX788" s="10" t="s">
        <v>73</v>
      </c>
      <c r="AY788" s="10" t="s">
        <v>28</v>
      </c>
      <c r="AZ788" s="10" t="s">
        <v>66</v>
      </c>
      <c r="BA788" s="172" t="s">
        <v>137</v>
      </c>
    </row>
    <row r="789" spans="1:67" s="11" customFormat="1" x14ac:dyDescent="0.2">
      <c r="A789" s="241"/>
      <c r="B789" s="173"/>
      <c r="C789" s="198"/>
      <c r="D789" s="165" t="s">
        <v>146</v>
      </c>
      <c r="E789" s="175" t="s">
        <v>1</v>
      </c>
      <c r="F789" s="175">
        <v>170.922</v>
      </c>
      <c r="G789" s="174"/>
      <c r="H789" s="176">
        <v>170.922</v>
      </c>
      <c r="I789" s="177"/>
      <c r="J789" s="174"/>
      <c r="K789" s="174"/>
      <c r="L789" s="178"/>
      <c r="M789" s="179"/>
      <c r="N789" s="180"/>
      <c r="O789" s="180"/>
      <c r="P789" s="180"/>
      <c r="Q789" s="180"/>
      <c r="R789" s="180"/>
      <c r="S789" s="290"/>
      <c r="T789" s="290"/>
      <c r="U789" s="291"/>
      <c r="V789" s="181"/>
      <c r="AV789" s="182" t="s">
        <v>146</v>
      </c>
      <c r="AW789" s="182" t="s">
        <v>79</v>
      </c>
      <c r="AX789" s="11" t="s">
        <v>79</v>
      </c>
      <c r="AY789" s="11" t="s">
        <v>28</v>
      </c>
      <c r="AZ789" s="11" t="s">
        <v>66</v>
      </c>
      <c r="BA789" s="182" t="s">
        <v>137</v>
      </c>
    </row>
    <row r="790" spans="1:67" s="266" customFormat="1" ht="24.75" customHeight="1" x14ac:dyDescent="0.2">
      <c r="A790" s="200"/>
      <c r="B790" s="28"/>
      <c r="C790" s="221" t="s">
        <v>2618</v>
      </c>
      <c r="D790" s="222" t="s">
        <v>139</v>
      </c>
      <c r="E790" s="325" t="s">
        <v>972</v>
      </c>
      <c r="F790" s="326" t="s">
        <v>973</v>
      </c>
      <c r="G790" s="222" t="s">
        <v>208</v>
      </c>
      <c r="H790" s="223">
        <v>-8.0779999999999994</v>
      </c>
      <c r="I790" s="224">
        <v>1100</v>
      </c>
      <c r="J790" s="225">
        <f>ROUND(I790*H790,2)</f>
        <v>-8885.7999999999993</v>
      </c>
      <c r="K790" s="326" t="s">
        <v>143</v>
      </c>
      <c r="L790" s="32"/>
      <c r="M790" s="158" t="s">
        <v>1</v>
      </c>
      <c r="N790" s="159" t="s">
        <v>38</v>
      </c>
      <c r="O790" s="53"/>
      <c r="P790" s="160">
        <f>O790*H790</f>
        <v>0</v>
      </c>
      <c r="Q790" s="160">
        <v>0</v>
      </c>
      <c r="R790" s="160">
        <f>Q790*H790</f>
        <v>0</v>
      </c>
      <c r="S790" s="283"/>
      <c r="T790" s="160">
        <v>0</v>
      </c>
      <c r="U790" s="287"/>
      <c r="V790" s="161">
        <f>T790*H790</f>
        <v>0</v>
      </c>
      <c r="AT790" s="268" t="s">
        <v>144</v>
      </c>
      <c r="AV790" s="268" t="s">
        <v>139</v>
      </c>
      <c r="AW790" s="268" t="s">
        <v>79</v>
      </c>
      <c r="BA790" s="268" t="s">
        <v>137</v>
      </c>
      <c r="BG790" s="162">
        <f>IF(N790="základní",J790,0)</f>
        <v>0</v>
      </c>
      <c r="BH790" s="162">
        <f>IF(N790="snížená",J790,0)</f>
        <v>-8885.7999999999993</v>
      </c>
      <c r="BI790" s="162">
        <f>IF(N790="zákl. přenesená",J790,0)</f>
        <v>0</v>
      </c>
      <c r="BJ790" s="162">
        <f>IF(N790="sníž. přenesená",J790,0)</f>
        <v>0</v>
      </c>
      <c r="BK790" s="162">
        <f>IF(N790="nulová",J790,0)</f>
        <v>0</v>
      </c>
      <c r="BL790" s="268" t="s">
        <v>79</v>
      </c>
      <c r="BM790" s="162">
        <f>ROUND(I790*H790,2)</f>
        <v>-8885.7999999999993</v>
      </c>
      <c r="BN790" s="268" t="s">
        <v>144</v>
      </c>
      <c r="BO790" s="268" t="s">
        <v>974</v>
      </c>
    </row>
    <row r="791" spans="1:67" s="10" customFormat="1" x14ac:dyDescent="0.2">
      <c r="A791" s="240"/>
      <c r="B791" s="163"/>
      <c r="C791" s="197"/>
      <c r="D791" s="165" t="s">
        <v>146</v>
      </c>
      <c r="E791" s="166" t="s">
        <v>1</v>
      </c>
      <c r="F791" s="166" t="s">
        <v>950</v>
      </c>
      <c r="G791" s="164"/>
      <c r="H791" s="166" t="s">
        <v>1</v>
      </c>
      <c r="I791" s="167"/>
      <c r="J791" s="164"/>
      <c r="K791" s="164"/>
      <c r="L791" s="168"/>
      <c r="M791" s="169"/>
      <c r="N791" s="170"/>
      <c r="O791" s="170"/>
      <c r="P791" s="170"/>
      <c r="Q791" s="170"/>
      <c r="R791" s="170"/>
      <c r="S791" s="288"/>
      <c r="T791" s="288"/>
      <c r="U791" s="289"/>
      <c r="V791" s="171"/>
      <c r="AV791" s="172" t="s">
        <v>146</v>
      </c>
      <c r="AW791" s="172" t="s">
        <v>79</v>
      </c>
      <c r="AX791" s="10" t="s">
        <v>73</v>
      </c>
      <c r="AY791" s="10" t="s">
        <v>28</v>
      </c>
      <c r="AZ791" s="10" t="s">
        <v>66</v>
      </c>
      <c r="BA791" s="172" t="s">
        <v>137</v>
      </c>
    </row>
    <row r="792" spans="1:67" s="11" customFormat="1" x14ac:dyDescent="0.2">
      <c r="A792" s="241"/>
      <c r="B792" s="173"/>
      <c r="C792" s="198"/>
      <c r="D792" s="165" t="s">
        <v>146</v>
      </c>
      <c r="E792" s="175" t="s">
        <v>1</v>
      </c>
      <c r="F792" s="175">
        <v>-8.0779999999999994</v>
      </c>
      <c r="G792" s="174"/>
      <c r="H792" s="176">
        <v>-8.0779999999999994</v>
      </c>
      <c r="I792" s="177"/>
      <c r="J792" s="174"/>
      <c r="K792" s="174"/>
      <c r="L792" s="178"/>
      <c r="M792" s="179"/>
      <c r="N792" s="180"/>
      <c r="O792" s="180"/>
      <c r="P792" s="180"/>
      <c r="Q792" s="180"/>
      <c r="R792" s="180"/>
      <c r="S792" s="290"/>
      <c r="T792" s="290"/>
      <c r="U792" s="291"/>
      <c r="V792" s="181"/>
      <c r="AV792" s="182" t="s">
        <v>146</v>
      </c>
      <c r="AW792" s="182" t="s">
        <v>79</v>
      </c>
      <c r="AX792" s="11" t="s">
        <v>79</v>
      </c>
      <c r="AY792" s="11" t="s">
        <v>28</v>
      </c>
      <c r="AZ792" s="11" t="s">
        <v>66</v>
      </c>
      <c r="BA792" s="182" t="s">
        <v>137</v>
      </c>
    </row>
    <row r="793" spans="1:67" s="239" customFormat="1" ht="25.9" customHeight="1" x14ac:dyDescent="0.2">
      <c r="B793" s="273"/>
      <c r="C793" s="213"/>
      <c r="D793" s="274" t="s">
        <v>65</v>
      </c>
      <c r="E793" s="275" t="s">
        <v>975</v>
      </c>
      <c r="F793" s="275" t="s">
        <v>976</v>
      </c>
      <c r="G793" s="213"/>
      <c r="H793" s="213"/>
      <c r="I793" s="276"/>
      <c r="J793" s="277">
        <f>BM793</f>
        <v>2289537.5599999996</v>
      </c>
      <c r="K793" s="213"/>
      <c r="L793" s="278"/>
      <c r="M793" s="279"/>
      <c r="N793" s="271"/>
      <c r="O793" s="271"/>
      <c r="P793" s="270">
        <f>P794+P813+P820+P895+P981+P1026+P1257+P1342+P1359+P1417+P1435+P1451+P1455+P1537+P1559+P1584+P1607+P1641+P1650+P1659</f>
        <v>0</v>
      </c>
      <c r="Q793" s="271"/>
      <c r="R793" s="270">
        <f>R794+R813+R820+R895+R981+R1026+R1257+R1342+R1359+R1417+R1435+R1451+R1455+R1537+R1559+R1584+R1607+R1641+R1650+R1659</f>
        <v>16.347443120000005</v>
      </c>
      <c r="S793" s="270">
        <f>S794+S813+S820+S895+S981+S1026+S1257+S1342+S1359+S1417+S1435+S1451+S1455+S1537+S1559+S1584+S1607+S1641+S1650+S1659</f>
        <v>3.0795704999999995</v>
      </c>
      <c r="T793" s="271"/>
      <c r="U793" s="272">
        <f>U794+U813+U820+U895+U981+U1026+U1257+U1342+U1359+U1417+U1435+U1451+U1455+U1537+U1559+U1584+U1607+U1641+U1650+U1659</f>
        <v>6.1493927999999984</v>
      </c>
      <c r="V793" s="272">
        <f>V794+V813+V820+V895+V981+V1026+V1257+V1342+V1359+V1417+V1435+V1451+V1455+V1537+V1559+V1584+V1607+V1641+V1650+V1659</f>
        <v>5.755801E-2</v>
      </c>
      <c r="AT793" s="280" t="s">
        <v>79</v>
      </c>
      <c r="AV793" s="281" t="s">
        <v>65</v>
      </c>
      <c r="AW793" s="281" t="s">
        <v>66</v>
      </c>
      <c r="BA793" s="280" t="s">
        <v>137</v>
      </c>
      <c r="BM793" s="282">
        <f>BM794+BM813+BM820+BM895+BM981+BM1026+BM1257+BM1342+BM1359+BM1417+BM1435+BM1451+BM1455+BM1537+BM1559+BM1584+BM1607+BM1641+BM1650+BM1659</f>
        <v>2289537.5599999996</v>
      </c>
    </row>
    <row r="794" spans="1:67" s="9" customFormat="1" ht="22.9" customHeight="1" x14ac:dyDescent="0.2">
      <c r="A794" s="239"/>
      <c r="B794" s="138"/>
      <c r="C794" s="213"/>
      <c r="D794" s="140" t="s">
        <v>65</v>
      </c>
      <c r="E794" s="152" t="s">
        <v>977</v>
      </c>
      <c r="F794" s="152" t="s">
        <v>978</v>
      </c>
      <c r="G794" s="139"/>
      <c r="H794" s="139"/>
      <c r="I794" s="142"/>
      <c r="J794" s="153">
        <f>BM794</f>
        <v>17120.069999999996</v>
      </c>
      <c r="K794" s="139"/>
      <c r="L794" s="144"/>
      <c r="M794" s="145"/>
      <c r="N794" s="146"/>
      <c r="O794" s="146"/>
      <c r="P794" s="147">
        <f>SUM(P795:P812)</f>
        <v>0</v>
      </c>
      <c r="Q794" s="146"/>
      <c r="R794" s="147">
        <f>SUM(R795:R812)</f>
        <v>0.29128799999999999</v>
      </c>
      <c r="S794" s="270">
        <f>SUM(S795:S812)</f>
        <v>0</v>
      </c>
      <c r="T794" s="271"/>
      <c r="U794" s="272">
        <f>SUM(U795:U812)</f>
        <v>0</v>
      </c>
      <c r="V794" s="148">
        <f>SUM(V795:V812)</f>
        <v>0</v>
      </c>
      <c r="AT794" s="149" t="s">
        <v>79</v>
      </c>
      <c r="AV794" s="150" t="s">
        <v>65</v>
      </c>
      <c r="AW794" s="150" t="s">
        <v>73</v>
      </c>
      <c r="BA794" s="149" t="s">
        <v>137</v>
      </c>
      <c r="BM794" s="151">
        <f>SUM(BM795:BM812)</f>
        <v>17120.069999999996</v>
      </c>
    </row>
    <row r="795" spans="1:67" s="266" customFormat="1" ht="16.5" customHeight="1" x14ac:dyDescent="0.2">
      <c r="A795" s="200"/>
      <c r="B795" s="28"/>
      <c r="C795" s="196" t="s">
        <v>979</v>
      </c>
      <c r="D795" s="154" t="s">
        <v>139</v>
      </c>
      <c r="E795" s="318" t="s">
        <v>980</v>
      </c>
      <c r="F795" s="319" t="s">
        <v>981</v>
      </c>
      <c r="G795" s="154" t="s">
        <v>242</v>
      </c>
      <c r="H795" s="155">
        <v>15.93</v>
      </c>
      <c r="I795" s="156">
        <v>9.5</v>
      </c>
      <c r="J795" s="157">
        <f>ROUND(I795*H795,2)</f>
        <v>151.34</v>
      </c>
      <c r="K795" s="319" t="s">
        <v>143</v>
      </c>
      <c r="L795" s="32"/>
      <c r="M795" s="158" t="s">
        <v>1</v>
      </c>
      <c r="N795" s="159" t="s">
        <v>38</v>
      </c>
      <c r="O795" s="53"/>
      <c r="P795" s="160">
        <f>O795*H795</f>
        <v>0</v>
      </c>
      <c r="Q795" s="160">
        <v>0</v>
      </c>
      <c r="R795" s="160">
        <f>Q795*H795</f>
        <v>0</v>
      </c>
      <c r="S795" s="283"/>
      <c r="T795" s="283">
        <v>0</v>
      </c>
      <c r="U795" s="287"/>
      <c r="V795" s="161">
        <f>T795*H795</f>
        <v>0</v>
      </c>
      <c r="AT795" s="268" t="s">
        <v>205</v>
      </c>
      <c r="AV795" s="268" t="s">
        <v>139</v>
      </c>
      <c r="AW795" s="268" t="s">
        <v>79</v>
      </c>
      <c r="BA795" s="268" t="s">
        <v>137</v>
      </c>
      <c r="BG795" s="162">
        <f>IF(N795="základní",J795,0)</f>
        <v>0</v>
      </c>
      <c r="BH795" s="162">
        <f>IF(N795="snížená",J795,0)</f>
        <v>151.34</v>
      </c>
      <c r="BI795" s="162">
        <f>IF(N795="zákl. přenesená",J795,0)</f>
        <v>0</v>
      </c>
      <c r="BJ795" s="162">
        <f>IF(N795="sníž. přenesená",J795,0)</f>
        <v>0</v>
      </c>
      <c r="BK795" s="162">
        <f>IF(N795="nulová",J795,0)</f>
        <v>0</v>
      </c>
      <c r="BL795" s="268" t="s">
        <v>79</v>
      </c>
      <c r="BM795" s="162">
        <f>ROUND(I795*H795,2)</f>
        <v>151.34</v>
      </c>
      <c r="BN795" s="268" t="s">
        <v>205</v>
      </c>
      <c r="BO795" s="268" t="s">
        <v>982</v>
      </c>
    </row>
    <row r="796" spans="1:67" s="10" customFormat="1" x14ac:dyDescent="0.2">
      <c r="A796" s="240"/>
      <c r="B796" s="163"/>
      <c r="C796" s="197"/>
      <c r="D796" s="165" t="s">
        <v>146</v>
      </c>
      <c r="E796" s="166" t="s">
        <v>1</v>
      </c>
      <c r="F796" s="166" t="s">
        <v>388</v>
      </c>
      <c r="G796" s="164"/>
      <c r="H796" s="166" t="s">
        <v>1</v>
      </c>
      <c r="I796" s="167"/>
      <c r="J796" s="164"/>
      <c r="K796" s="164"/>
      <c r="L796" s="168"/>
      <c r="M796" s="169"/>
      <c r="N796" s="170"/>
      <c r="O796" s="170"/>
      <c r="P796" s="170"/>
      <c r="Q796" s="170"/>
      <c r="R796" s="170"/>
      <c r="S796" s="288"/>
      <c r="T796" s="288"/>
      <c r="U796" s="289"/>
      <c r="V796" s="171"/>
      <c r="AV796" s="172" t="s">
        <v>146</v>
      </c>
      <c r="AW796" s="172" t="s">
        <v>79</v>
      </c>
      <c r="AX796" s="10" t="s">
        <v>73</v>
      </c>
      <c r="AY796" s="10" t="s">
        <v>28</v>
      </c>
      <c r="AZ796" s="10" t="s">
        <v>66</v>
      </c>
      <c r="BA796" s="172" t="s">
        <v>137</v>
      </c>
    </row>
    <row r="797" spans="1:67" s="11" customFormat="1" x14ac:dyDescent="0.2">
      <c r="A797" s="241"/>
      <c r="B797" s="173"/>
      <c r="C797" s="198"/>
      <c r="D797" s="165" t="s">
        <v>146</v>
      </c>
      <c r="E797" s="175" t="s">
        <v>1</v>
      </c>
      <c r="F797" s="175" t="s">
        <v>983</v>
      </c>
      <c r="G797" s="174"/>
      <c r="H797" s="176">
        <v>15.93</v>
      </c>
      <c r="I797" s="177"/>
      <c r="J797" s="174"/>
      <c r="K797" s="174"/>
      <c r="L797" s="178"/>
      <c r="M797" s="179"/>
      <c r="N797" s="180"/>
      <c r="O797" s="180"/>
      <c r="P797" s="180"/>
      <c r="Q797" s="180"/>
      <c r="R797" s="180"/>
      <c r="S797" s="290"/>
      <c r="T797" s="290"/>
      <c r="U797" s="291"/>
      <c r="V797" s="181"/>
      <c r="AV797" s="182" t="s">
        <v>146</v>
      </c>
      <c r="AW797" s="182" t="s">
        <v>79</v>
      </c>
      <c r="AX797" s="11" t="s">
        <v>79</v>
      </c>
      <c r="AY797" s="11" t="s">
        <v>28</v>
      </c>
      <c r="AZ797" s="11" t="s">
        <v>66</v>
      </c>
      <c r="BA797" s="182" t="s">
        <v>137</v>
      </c>
    </row>
    <row r="798" spans="1:67" s="266" customFormat="1" ht="16.5" customHeight="1" x14ac:dyDescent="0.2">
      <c r="A798" s="200"/>
      <c r="B798" s="28"/>
      <c r="C798" s="214" t="s">
        <v>984</v>
      </c>
      <c r="D798" s="183" t="s">
        <v>217</v>
      </c>
      <c r="E798" s="320" t="s">
        <v>985</v>
      </c>
      <c r="F798" s="321" t="s">
        <v>986</v>
      </c>
      <c r="G798" s="183" t="s">
        <v>208</v>
      </c>
      <c r="H798" s="184">
        <v>5.0000000000000001E-3</v>
      </c>
      <c r="I798" s="185">
        <v>47500</v>
      </c>
      <c r="J798" s="186">
        <f>ROUND(I798*H798,2)</f>
        <v>237.5</v>
      </c>
      <c r="K798" s="321" t="s">
        <v>143</v>
      </c>
      <c r="L798" s="187"/>
      <c r="M798" s="188" t="s">
        <v>1</v>
      </c>
      <c r="N798" s="189" t="s">
        <v>38</v>
      </c>
      <c r="O798" s="53"/>
      <c r="P798" s="160">
        <f>O798*H798</f>
        <v>0</v>
      </c>
      <c r="Q798" s="160">
        <v>1</v>
      </c>
      <c r="R798" s="160">
        <f>Q798*H798</f>
        <v>5.0000000000000001E-3</v>
      </c>
      <c r="S798" s="283"/>
      <c r="T798" s="283">
        <v>0</v>
      </c>
      <c r="U798" s="287"/>
      <c r="V798" s="161">
        <f>T798*H798</f>
        <v>0</v>
      </c>
      <c r="AT798" s="268" t="s">
        <v>292</v>
      </c>
      <c r="AV798" s="268" t="s">
        <v>217</v>
      </c>
      <c r="AW798" s="268" t="s">
        <v>79</v>
      </c>
      <c r="BA798" s="268" t="s">
        <v>137</v>
      </c>
      <c r="BG798" s="162">
        <f>IF(N798="základní",J798,0)</f>
        <v>0</v>
      </c>
      <c r="BH798" s="162">
        <f>IF(N798="snížená",J798,0)</f>
        <v>237.5</v>
      </c>
      <c r="BI798" s="162">
        <f>IF(N798="zákl. přenesená",J798,0)</f>
        <v>0</v>
      </c>
      <c r="BJ798" s="162">
        <f>IF(N798="sníž. přenesená",J798,0)</f>
        <v>0</v>
      </c>
      <c r="BK798" s="162">
        <f>IF(N798="nulová",J798,0)</f>
        <v>0</v>
      </c>
      <c r="BL798" s="268" t="s">
        <v>79</v>
      </c>
      <c r="BM798" s="162">
        <f>ROUND(I798*H798,2)</f>
        <v>237.5</v>
      </c>
      <c r="BN798" s="268" t="s">
        <v>205</v>
      </c>
      <c r="BO798" s="268" t="s">
        <v>987</v>
      </c>
    </row>
    <row r="799" spans="1:67" s="11" customFormat="1" x14ac:dyDescent="0.2">
      <c r="A799" s="241"/>
      <c r="B799" s="173"/>
      <c r="C799" s="198"/>
      <c r="D799" s="165" t="s">
        <v>146</v>
      </c>
      <c r="E799" s="175" t="s">
        <v>1</v>
      </c>
      <c r="F799" s="175" t="s">
        <v>988</v>
      </c>
      <c r="G799" s="174"/>
      <c r="H799" s="176">
        <v>5.0000000000000001E-3</v>
      </c>
      <c r="I799" s="177"/>
      <c r="J799" s="174"/>
      <c r="K799" s="174"/>
      <c r="L799" s="178"/>
      <c r="M799" s="179"/>
      <c r="N799" s="180"/>
      <c r="O799" s="180"/>
      <c r="P799" s="180"/>
      <c r="Q799" s="180"/>
      <c r="R799" s="180"/>
      <c r="S799" s="283"/>
      <c r="T799" s="290"/>
      <c r="U799" s="287"/>
      <c r="V799" s="181"/>
      <c r="AV799" s="182" t="s">
        <v>146</v>
      </c>
      <c r="AW799" s="182" t="s">
        <v>79</v>
      </c>
      <c r="AX799" s="11" t="s">
        <v>79</v>
      </c>
      <c r="AY799" s="11" t="s">
        <v>28</v>
      </c>
      <c r="AZ799" s="11" t="s">
        <v>66</v>
      </c>
      <c r="BA799" s="182" t="s">
        <v>137</v>
      </c>
    </row>
    <row r="800" spans="1:67" s="266" customFormat="1" ht="16.5" customHeight="1" x14ac:dyDescent="0.2">
      <c r="A800" s="200"/>
      <c r="B800" s="28"/>
      <c r="C800" s="196" t="s">
        <v>989</v>
      </c>
      <c r="D800" s="154" t="s">
        <v>139</v>
      </c>
      <c r="E800" s="318" t="s">
        <v>990</v>
      </c>
      <c r="F800" s="319" t="s">
        <v>991</v>
      </c>
      <c r="G800" s="154" t="s">
        <v>242</v>
      </c>
      <c r="H800" s="155">
        <v>15.93</v>
      </c>
      <c r="I800" s="156">
        <v>87.3</v>
      </c>
      <c r="J800" s="157">
        <f>ROUND(I800*H800,2)</f>
        <v>1390.69</v>
      </c>
      <c r="K800" s="319" t="s">
        <v>143</v>
      </c>
      <c r="L800" s="32"/>
      <c r="M800" s="158" t="s">
        <v>1</v>
      </c>
      <c r="N800" s="159" t="s">
        <v>38</v>
      </c>
      <c r="O800" s="53"/>
      <c r="P800" s="160">
        <f>O800*H800</f>
        <v>0</v>
      </c>
      <c r="Q800" s="160">
        <v>4.0000000000000002E-4</v>
      </c>
      <c r="R800" s="160">
        <f>Q800*H800</f>
        <v>6.3720000000000001E-3</v>
      </c>
      <c r="S800" s="283"/>
      <c r="T800" s="283">
        <v>0</v>
      </c>
      <c r="U800" s="287"/>
      <c r="V800" s="161">
        <f>T800*H800</f>
        <v>0</v>
      </c>
      <c r="AT800" s="268" t="s">
        <v>205</v>
      </c>
      <c r="AV800" s="268" t="s">
        <v>139</v>
      </c>
      <c r="AW800" s="268" t="s">
        <v>79</v>
      </c>
      <c r="BA800" s="268" t="s">
        <v>137</v>
      </c>
      <c r="BG800" s="162">
        <f>IF(N800="základní",J800,0)</f>
        <v>0</v>
      </c>
      <c r="BH800" s="162">
        <f>IF(N800="snížená",J800,0)</f>
        <v>1390.69</v>
      </c>
      <c r="BI800" s="162">
        <f>IF(N800="zákl. přenesená",J800,0)</f>
        <v>0</v>
      </c>
      <c r="BJ800" s="162">
        <f>IF(N800="sníž. přenesená",J800,0)</f>
        <v>0</v>
      </c>
      <c r="BK800" s="162">
        <f>IF(N800="nulová",J800,0)</f>
        <v>0</v>
      </c>
      <c r="BL800" s="268" t="s">
        <v>79</v>
      </c>
      <c r="BM800" s="162">
        <f>ROUND(I800*H800,2)</f>
        <v>1390.69</v>
      </c>
      <c r="BN800" s="268" t="s">
        <v>205</v>
      </c>
      <c r="BO800" s="268" t="s">
        <v>992</v>
      </c>
    </row>
    <row r="801" spans="1:67" s="11" customFormat="1" x14ac:dyDescent="0.2">
      <c r="A801" s="241"/>
      <c r="B801" s="173"/>
      <c r="C801" s="198"/>
      <c r="D801" s="165" t="s">
        <v>146</v>
      </c>
      <c r="E801" s="175" t="s">
        <v>1</v>
      </c>
      <c r="F801" s="175" t="s">
        <v>993</v>
      </c>
      <c r="G801" s="174"/>
      <c r="H801" s="176">
        <v>15.93</v>
      </c>
      <c r="I801" s="177"/>
      <c r="J801" s="174"/>
      <c r="K801" s="174"/>
      <c r="L801" s="178"/>
      <c r="M801" s="179"/>
      <c r="N801" s="180"/>
      <c r="O801" s="180"/>
      <c r="P801" s="180"/>
      <c r="Q801" s="180"/>
      <c r="R801" s="180"/>
      <c r="S801" s="283"/>
      <c r="T801" s="290"/>
      <c r="U801" s="287"/>
      <c r="V801" s="181"/>
      <c r="AV801" s="182" t="s">
        <v>146</v>
      </c>
      <c r="AW801" s="182" t="s">
        <v>79</v>
      </c>
      <c r="AX801" s="11" t="s">
        <v>79</v>
      </c>
      <c r="AY801" s="11" t="s">
        <v>28</v>
      </c>
      <c r="AZ801" s="11" t="s">
        <v>66</v>
      </c>
      <c r="BA801" s="182" t="s">
        <v>137</v>
      </c>
    </row>
    <row r="802" spans="1:67" s="266" customFormat="1" ht="16.5" customHeight="1" x14ac:dyDescent="0.2">
      <c r="A802" s="200"/>
      <c r="B802" s="28"/>
      <c r="C802" s="214" t="s">
        <v>994</v>
      </c>
      <c r="D802" s="183" t="s">
        <v>217</v>
      </c>
      <c r="E802" s="320" t="s">
        <v>995</v>
      </c>
      <c r="F802" s="321" t="s">
        <v>996</v>
      </c>
      <c r="G802" s="183" t="s">
        <v>242</v>
      </c>
      <c r="H802" s="184">
        <v>18.32</v>
      </c>
      <c r="I802" s="185">
        <v>135</v>
      </c>
      <c r="J802" s="186">
        <f>ROUND(I802*H802,2)</f>
        <v>2473.1999999999998</v>
      </c>
      <c r="K802" s="321" t="s">
        <v>143</v>
      </c>
      <c r="L802" s="187"/>
      <c r="M802" s="188" t="s">
        <v>1</v>
      </c>
      <c r="N802" s="189" t="s">
        <v>38</v>
      </c>
      <c r="O802" s="53"/>
      <c r="P802" s="160">
        <f>O802*H802</f>
        <v>0</v>
      </c>
      <c r="Q802" s="160">
        <v>2E-3</v>
      </c>
      <c r="R802" s="160">
        <f>Q802*H802</f>
        <v>3.6639999999999999E-2</v>
      </c>
      <c r="S802" s="283"/>
      <c r="T802" s="283">
        <v>0</v>
      </c>
      <c r="U802" s="287"/>
      <c r="V802" s="161">
        <f>T802*H802</f>
        <v>0</v>
      </c>
      <c r="AT802" s="268" t="s">
        <v>292</v>
      </c>
      <c r="AV802" s="268" t="s">
        <v>217</v>
      </c>
      <c r="AW802" s="268" t="s">
        <v>79</v>
      </c>
      <c r="BA802" s="268" t="s">
        <v>137</v>
      </c>
      <c r="BG802" s="162">
        <f>IF(N802="základní",J802,0)</f>
        <v>0</v>
      </c>
      <c r="BH802" s="162">
        <f>IF(N802="snížená",J802,0)</f>
        <v>2473.1999999999998</v>
      </c>
      <c r="BI802" s="162">
        <f>IF(N802="zákl. přenesená",J802,0)</f>
        <v>0</v>
      </c>
      <c r="BJ802" s="162">
        <f>IF(N802="sníž. přenesená",J802,0)</f>
        <v>0</v>
      </c>
      <c r="BK802" s="162">
        <f>IF(N802="nulová",J802,0)</f>
        <v>0</v>
      </c>
      <c r="BL802" s="268" t="s">
        <v>79</v>
      </c>
      <c r="BM802" s="162">
        <f>ROUND(I802*H802,2)</f>
        <v>2473.1999999999998</v>
      </c>
      <c r="BN802" s="268" t="s">
        <v>205</v>
      </c>
      <c r="BO802" s="268" t="s">
        <v>997</v>
      </c>
    </row>
    <row r="803" spans="1:67" s="11" customFormat="1" x14ac:dyDescent="0.2">
      <c r="A803" s="241"/>
      <c r="B803" s="173"/>
      <c r="C803" s="198"/>
      <c r="D803" s="165" t="s">
        <v>146</v>
      </c>
      <c r="E803" s="175" t="s">
        <v>1</v>
      </c>
      <c r="F803" s="175" t="s">
        <v>998</v>
      </c>
      <c r="G803" s="174"/>
      <c r="H803" s="176">
        <v>18.32</v>
      </c>
      <c r="I803" s="177"/>
      <c r="J803" s="174"/>
      <c r="K803" s="174"/>
      <c r="L803" s="178"/>
      <c r="M803" s="179"/>
      <c r="N803" s="180"/>
      <c r="O803" s="180"/>
      <c r="P803" s="180"/>
      <c r="Q803" s="180"/>
      <c r="R803" s="180"/>
      <c r="S803" s="283"/>
      <c r="T803" s="290"/>
      <c r="U803" s="287"/>
      <c r="V803" s="181"/>
      <c r="AV803" s="182" t="s">
        <v>146</v>
      </c>
      <c r="AW803" s="182" t="s">
        <v>79</v>
      </c>
      <c r="AX803" s="11" t="s">
        <v>79</v>
      </c>
      <c r="AY803" s="11" t="s">
        <v>28</v>
      </c>
      <c r="AZ803" s="11" t="s">
        <v>66</v>
      </c>
      <c r="BA803" s="182" t="s">
        <v>137</v>
      </c>
    </row>
    <row r="804" spans="1:67" s="266" customFormat="1" ht="16.5" customHeight="1" x14ac:dyDescent="0.2">
      <c r="A804" s="200"/>
      <c r="B804" s="28"/>
      <c r="C804" s="196" t="s">
        <v>999</v>
      </c>
      <c r="D804" s="154" t="s">
        <v>139</v>
      </c>
      <c r="E804" s="318" t="s">
        <v>1000</v>
      </c>
      <c r="F804" s="319" t="s">
        <v>1001</v>
      </c>
      <c r="G804" s="154" t="s">
        <v>242</v>
      </c>
      <c r="H804" s="155">
        <v>27.5</v>
      </c>
      <c r="I804" s="156">
        <v>139</v>
      </c>
      <c r="J804" s="157">
        <f>ROUND(I804*H804,2)</f>
        <v>3822.5</v>
      </c>
      <c r="K804" s="319" t="s">
        <v>143</v>
      </c>
      <c r="L804" s="32"/>
      <c r="M804" s="158" t="s">
        <v>1</v>
      </c>
      <c r="N804" s="159" t="s">
        <v>38</v>
      </c>
      <c r="O804" s="53"/>
      <c r="P804" s="160">
        <f>O804*H804</f>
        <v>0</v>
      </c>
      <c r="Q804" s="160">
        <v>1E-3</v>
      </c>
      <c r="R804" s="160">
        <f>Q804*H804</f>
        <v>2.75E-2</v>
      </c>
      <c r="S804" s="283"/>
      <c r="T804" s="283">
        <v>0</v>
      </c>
      <c r="U804" s="287"/>
      <c r="V804" s="161">
        <f>T804*H804</f>
        <v>0</v>
      </c>
      <c r="AT804" s="268" t="s">
        <v>205</v>
      </c>
      <c r="AV804" s="268" t="s">
        <v>139</v>
      </c>
      <c r="AW804" s="268" t="s">
        <v>79</v>
      </c>
      <c r="BA804" s="268" t="s">
        <v>137</v>
      </c>
      <c r="BG804" s="162">
        <f>IF(N804="základní",J804,0)</f>
        <v>0</v>
      </c>
      <c r="BH804" s="162">
        <f>IF(N804="snížená",J804,0)</f>
        <v>3822.5</v>
      </c>
      <c r="BI804" s="162">
        <f>IF(N804="zákl. přenesená",J804,0)</f>
        <v>0</v>
      </c>
      <c r="BJ804" s="162">
        <f>IF(N804="sníž. přenesená",J804,0)</f>
        <v>0</v>
      </c>
      <c r="BK804" s="162">
        <f>IF(N804="nulová",J804,0)</f>
        <v>0</v>
      </c>
      <c r="BL804" s="268" t="s">
        <v>79</v>
      </c>
      <c r="BM804" s="162">
        <f>ROUND(I804*H804,2)</f>
        <v>3822.5</v>
      </c>
      <c r="BN804" s="268" t="s">
        <v>205</v>
      </c>
      <c r="BO804" s="268" t="s">
        <v>1002</v>
      </c>
    </row>
    <row r="805" spans="1:67" s="10" customFormat="1" x14ac:dyDescent="0.2">
      <c r="A805" s="240"/>
      <c r="B805" s="163"/>
      <c r="C805" s="197"/>
      <c r="D805" s="165" t="s">
        <v>146</v>
      </c>
      <c r="E805" s="166" t="s">
        <v>1</v>
      </c>
      <c r="F805" s="166" t="s">
        <v>287</v>
      </c>
      <c r="G805" s="164"/>
      <c r="H805" s="166" t="s">
        <v>1</v>
      </c>
      <c r="I805" s="167"/>
      <c r="J805" s="164"/>
      <c r="K805" s="164"/>
      <c r="L805" s="168"/>
      <c r="M805" s="169"/>
      <c r="N805" s="170"/>
      <c r="O805" s="170"/>
      <c r="P805" s="170"/>
      <c r="Q805" s="170"/>
      <c r="R805" s="170"/>
      <c r="S805" s="283"/>
      <c r="T805" s="288"/>
      <c r="U805" s="287"/>
      <c r="V805" s="171"/>
      <c r="AV805" s="172" t="s">
        <v>146</v>
      </c>
      <c r="AW805" s="172" t="s">
        <v>79</v>
      </c>
      <c r="AX805" s="10" t="s">
        <v>73</v>
      </c>
      <c r="AY805" s="10" t="s">
        <v>28</v>
      </c>
      <c r="AZ805" s="10" t="s">
        <v>66</v>
      </c>
      <c r="BA805" s="172" t="s">
        <v>137</v>
      </c>
    </row>
    <row r="806" spans="1:67" s="11" customFormat="1" x14ac:dyDescent="0.2">
      <c r="A806" s="241"/>
      <c r="B806" s="173"/>
      <c r="C806" s="198"/>
      <c r="D806" s="165" t="s">
        <v>146</v>
      </c>
      <c r="E806" s="175" t="s">
        <v>1</v>
      </c>
      <c r="F806" s="175" t="s">
        <v>1003</v>
      </c>
      <c r="G806" s="174"/>
      <c r="H806" s="176">
        <v>27.5</v>
      </c>
      <c r="I806" s="177"/>
      <c r="J806" s="174"/>
      <c r="K806" s="174"/>
      <c r="L806" s="178"/>
      <c r="M806" s="179"/>
      <c r="N806" s="180"/>
      <c r="O806" s="180"/>
      <c r="P806" s="180"/>
      <c r="Q806" s="180"/>
      <c r="R806" s="180"/>
      <c r="S806" s="283"/>
      <c r="T806" s="290"/>
      <c r="U806" s="287"/>
      <c r="V806" s="181"/>
      <c r="AV806" s="182" t="s">
        <v>146</v>
      </c>
      <c r="AW806" s="182" t="s">
        <v>79</v>
      </c>
      <c r="AX806" s="11" t="s">
        <v>79</v>
      </c>
      <c r="AY806" s="11" t="s">
        <v>28</v>
      </c>
      <c r="AZ806" s="11" t="s">
        <v>66</v>
      </c>
      <c r="BA806" s="182" t="s">
        <v>137</v>
      </c>
    </row>
    <row r="807" spans="1:67" s="266" customFormat="1" ht="16.5" customHeight="1" x14ac:dyDescent="0.2">
      <c r="A807" s="200"/>
      <c r="B807" s="28"/>
      <c r="C807" s="196" t="s">
        <v>1004</v>
      </c>
      <c r="D807" s="154" t="s">
        <v>139</v>
      </c>
      <c r="E807" s="318" t="s">
        <v>1005</v>
      </c>
      <c r="F807" s="319" t="s">
        <v>1006</v>
      </c>
      <c r="G807" s="154" t="s">
        <v>242</v>
      </c>
      <c r="H807" s="155">
        <v>40.665999999999997</v>
      </c>
      <c r="I807" s="156">
        <v>149</v>
      </c>
      <c r="J807" s="157">
        <f>ROUND(I807*H807,2)</f>
        <v>6059.23</v>
      </c>
      <c r="K807" s="319" t="s">
        <v>143</v>
      </c>
      <c r="L807" s="32"/>
      <c r="M807" s="158" t="s">
        <v>1</v>
      </c>
      <c r="N807" s="159" t="s">
        <v>38</v>
      </c>
      <c r="O807" s="53"/>
      <c r="P807" s="160">
        <f>O807*H807</f>
        <v>0</v>
      </c>
      <c r="Q807" s="160">
        <v>1E-3</v>
      </c>
      <c r="R807" s="160">
        <f>Q807*H807</f>
        <v>4.0666000000000001E-2</v>
      </c>
      <c r="S807" s="283"/>
      <c r="T807" s="283">
        <v>0</v>
      </c>
      <c r="U807" s="287"/>
      <c r="V807" s="161">
        <f>T807*H807</f>
        <v>0</v>
      </c>
      <c r="AT807" s="268" t="s">
        <v>205</v>
      </c>
      <c r="AV807" s="268" t="s">
        <v>139</v>
      </c>
      <c r="AW807" s="268" t="s">
        <v>79</v>
      </c>
      <c r="BA807" s="268" t="s">
        <v>137</v>
      </c>
      <c r="BG807" s="162">
        <f>IF(N807="základní",J807,0)</f>
        <v>0</v>
      </c>
      <c r="BH807" s="162">
        <f>IF(N807="snížená",J807,0)</f>
        <v>6059.23</v>
      </c>
      <c r="BI807" s="162">
        <f>IF(N807="zákl. přenesená",J807,0)</f>
        <v>0</v>
      </c>
      <c r="BJ807" s="162">
        <f>IF(N807="sníž. přenesená",J807,0)</f>
        <v>0</v>
      </c>
      <c r="BK807" s="162">
        <f>IF(N807="nulová",J807,0)</f>
        <v>0</v>
      </c>
      <c r="BL807" s="268" t="s">
        <v>79</v>
      </c>
      <c r="BM807" s="162">
        <f>ROUND(I807*H807,2)</f>
        <v>6059.23</v>
      </c>
      <c r="BN807" s="268" t="s">
        <v>205</v>
      </c>
      <c r="BO807" s="268" t="s">
        <v>1007</v>
      </c>
    </row>
    <row r="808" spans="1:67" s="10" customFormat="1" x14ac:dyDescent="0.2">
      <c r="A808" s="240"/>
      <c r="B808" s="163"/>
      <c r="C808" s="197"/>
      <c r="D808" s="165" t="s">
        <v>146</v>
      </c>
      <c r="E808" s="166" t="s">
        <v>1</v>
      </c>
      <c r="F808" s="166" t="s">
        <v>227</v>
      </c>
      <c r="G808" s="164"/>
      <c r="H808" s="166" t="s">
        <v>1</v>
      </c>
      <c r="I808" s="167"/>
      <c r="J808" s="164"/>
      <c r="K808" s="164"/>
      <c r="L808" s="168"/>
      <c r="M808" s="169"/>
      <c r="N808" s="170"/>
      <c r="O808" s="170"/>
      <c r="P808" s="170"/>
      <c r="Q808" s="170"/>
      <c r="R808" s="170"/>
      <c r="S808" s="283"/>
      <c r="T808" s="288"/>
      <c r="U808" s="287"/>
      <c r="V808" s="171"/>
      <c r="AV808" s="172" t="s">
        <v>146</v>
      </c>
      <c r="AW808" s="172" t="s">
        <v>79</v>
      </c>
      <c r="AX808" s="10" t="s">
        <v>73</v>
      </c>
      <c r="AY808" s="10" t="s">
        <v>28</v>
      </c>
      <c r="AZ808" s="10" t="s">
        <v>66</v>
      </c>
      <c r="BA808" s="172" t="s">
        <v>137</v>
      </c>
    </row>
    <row r="809" spans="1:67" s="11" customFormat="1" x14ac:dyDescent="0.2">
      <c r="A809" s="241"/>
      <c r="B809" s="173"/>
      <c r="C809" s="198"/>
      <c r="D809" s="165" t="s">
        <v>146</v>
      </c>
      <c r="E809" s="175" t="s">
        <v>1</v>
      </c>
      <c r="F809" s="175" t="s">
        <v>1008</v>
      </c>
      <c r="G809" s="174"/>
      <c r="H809" s="176">
        <v>40.665999999999997</v>
      </c>
      <c r="I809" s="177"/>
      <c r="J809" s="174"/>
      <c r="K809" s="174"/>
      <c r="L809" s="178"/>
      <c r="M809" s="179"/>
      <c r="N809" s="180"/>
      <c r="O809" s="180"/>
      <c r="P809" s="180"/>
      <c r="Q809" s="180"/>
      <c r="R809" s="180"/>
      <c r="S809" s="283"/>
      <c r="T809" s="290"/>
      <c r="U809" s="287"/>
      <c r="V809" s="181"/>
      <c r="AV809" s="182" t="s">
        <v>146</v>
      </c>
      <c r="AW809" s="182" t="s">
        <v>79</v>
      </c>
      <c r="AX809" s="11" t="s">
        <v>79</v>
      </c>
      <c r="AY809" s="11" t="s">
        <v>28</v>
      </c>
      <c r="AZ809" s="11" t="s">
        <v>66</v>
      </c>
      <c r="BA809" s="182" t="s">
        <v>137</v>
      </c>
    </row>
    <row r="810" spans="1:67" s="266" customFormat="1" ht="16.5" customHeight="1" x14ac:dyDescent="0.2">
      <c r="A810" s="200"/>
      <c r="B810" s="28"/>
      <c r="C810" s="214" t="s">
        <v>1009</v>
      </c>
      <c r="D810" s="183" t="s">
        <v>217</v>
      </c>
      <c r="E810" s="320" t="s">
        <v>1010</v>
      </c>
      <c r="F810" s="321" t="s">
        <v>1011</v>
      </c>
      <c r="G810" s="183" t="s">
        <v>263</v>
      </c>
      <c r="H810" s="184">
        <v>58.37</v>
      </c>
      <c r="I810" s="185">
        <v>50.55</v>
      </c>
      <c r="J810" s="186">
        <f>ROUND(I810*H810,2)</f>
        <v>2950.6</v>
      </c>
      <c r="K810" s="321" t="s">
        <v>143</v>
      </c>
      <c r="L810" s="187"/>
      <c r="M810" s="188" t="s">
        <v>1</v>
      </c>
      <c r="N810" s="189" t="s">
        <v>38</v>
      </c>
      <c r="O810" s="53"/>
      <c r="P810" s="160">
        <f>O810*H810</f>
        <v>0</v>
      </c>
      <c r="Q810" s="160">
        <v>3.0000000000000001E-3</v>
      </c>
      <c r="R810" s="160">
        <f>Q810*H810</f>
        <v>0.17510999999999999</v>
      </c>
      <c r="S810" s="283"/>
      <c r="T810" s="283">
        <v>0</v>
      </c>
      <c r="U810" s="287"/>
      <c r="V810" s="161">
        <f>T810*H810</f>
        <v>0</v>
      </c>
      <c r="AT810" s="268" t="s">
        <v>292</v>
      </c>
      <c r="AV810" s="268" t="s">
        <v>217</v>
      </c>
      <c r="AW810" s="268" t="s">
        <v>79</v>
      </c>
      <c r="BA810" s="268" t="s">
        <v>137</v>
      </c>
      <c r="BG810" s="162">
        <f>IF(N810="základní",J810,0)</f>
        <v>0</v>
      </c>
      <c r="BH810" s="162">
        <f>IF(N810="snížená",J810,0)</f>
        <v>2950.6</v>
      </c>
      <c r="BI810" s="162">
        <f>IF(N810="zákl. přenesená",J810,0)</f>
        <v>0</v>
      </c>
      <c r="BJ810" s="162">
        <f>IF(N810="sníž. přenesená",J810,0)</f>
        <v>0</v>
      </c>
      <c r="BK810" s="162">
        <f>IF(N810="nulová",J810,0)</f>
        <v>0</v>
      </c>
      <c r="BL810" s="268" t="s">
        <v>79</v>
      </c>
      <c r="BM810" s="162">
        <f>ROUND(I810*H810,2)</f>
        <v>2950.6</v>
      </c>
      <c r="BN810" s="268" t="s">
        <v>205</v>
      </c>
      <c r="BO810" s="268" t="s">
        <v>1012</v>
      </c>
    </row>
    <row r="811" spans="1:67" s="11" customFormat="1" x14ac:dyDescent="0.2">
      <c r="A811" s="241"/>
      <c r="B811" s="173"/>
      <c r="C811" s="198"/>
      <c r="D811" s="165" t="s">
        <v>146</v>
      </c>
      <c r="E811" s="175" t="s">
        <v>1</v>
      </c>
      <c r="F811" s="175" t="s">
        <v>1013</v>
      </c>
      <c r="G811" s="174"/>
      <c r="H811" s="176">
        <v>58.37</v>
      </c>
      <c r="I811" s="177"/>
      <c r="J811" s="174"/>
      <c r="K811" s="174"/>
      <c r="L811" s="178"/>
      <c r="M811" s="179"/>
      <c r="N811" s="180"/>
      <c r="O811" s="180"/>
      <c r="P811" s="180"/>
      <c r="Q811" s="180"/>
      <c r="R811" s="180"/>
      <c r="S811" s="283"/>
      <c r="T811" s="290"/>
      <c r="U811" s="287"/>
      <c r="V811" s="181"/>
      <c r="AV811" s="182" t="s">
        <v>146</v>
      </c>
      <c r="AW811" s="182" t="s">
        <v>79</v>
      </c>
      <c r="AX811" s="11" t="s">
        <v>79</v>
      </c>
      <c r="AY811" s="11" t="s">
        <v>28</v>
      </c>
      <c r="AZ811" s="11" t="s">
        <v>66</v>
      </c>
      <c r="BA811" s="182" t="s">
        <v>137</v>
      </c>
    </row>
    <row r="812" spans="1:67" s="266" customFormat="1" ht="16.5" customHeight="1" x14ac:dyDescent="0.2">
      <c r="A812" s="200"/>
      <c r="B812" s="28"/>
      <c r="C812" s="196" t="s">
        <v>1014</v>
      </c>
      <c r="D812" s="154" t="s">
        <v>139</v>
      </c>
      <c r="E812" s="318" t="s">
        <v>1015</v>
      </c>
      <c r="F812" s="319" t="s">
        <v>1016</v>
      </c>
      <c r="G812" s="154" t="s">
        <v>1017</v>
      </c>
      <c r="H812" s="190">
        <v>17.079999999999998</v>
      </c>
      <c r="I812" s="156">
        <v>2.0499999999999998</v>
      </c>
      <c r="J812" s="157">
        <f>ROUND(I812*H812,2)</f>
        <v>35.01</v>
      </c>
      <c r="K812" s="319" t="s">
        <v>143</v>
      </c>
      <c r="L812" s="32"/>
      <c r="M812" s="158" t="s">
        <v>1</v>
      </c>
      <c r="N812" s="159" t="s">
        <v>38</v>
      </c>
      <c r="O812" s="53"/>
      <c r="P812" s="160">
        <f>O812*H812</f>
        <v>0</v>
      </c>
      <c r="Q812" s="160">
        <v>0</v>
      </c>
      <c r="R812" s="160">
        <f>Q812*H812</f>
        <v>0</v>
      </c>
      <c r="S812" s="283"/>
      <c r="T812" s="283">
        <v>0</v>
      </c>
      <c r="U812" s="287"/>
      <c r="V812" s="161">
        <f>T812*H812</f>
        <v>0</v>
      </c>
      <c r="AT812" s="268" t="s">
        <v>205</v>
      </c>
      <c r="AV812" s="268" t="s">
        <v>139</v>
      </c>
      <c r="AW812" s="268" t="s">
        <v>79</v>
      </c>
      <c r="BA812" s="268" t="s">
        <v>137</v>
      </c>
      <c r="BG812" s="162">
        <f>IF(N812="základní",J812,0)</f>
        <v>0</v>
      </c>
      <c r="BH812" s="162">
        <f>IF(N812="snížená",J812,0)</f>
        <v>35.01</v>
      </c>
      <c r="BI812" s="162">
        <f>IF(N812="zákl. přenesená",J812,0)</f>
        <v>0</v>
      </c>
      <c r="BJ812" s="162">
        <f>IF(N812="sníž. přenesená",J812,0)</f>
        <v>0</v>
      </c>
      <c r="BK812" s="162">
        <f>IF(N812="nulová",J812,0)</f>
        <v>0</v>
      </c>
      <c r="BL812" s="268" t="s">
        <v>79</v>
      </c>
      <c r="BM812" s="162">
        <f>ROUND(I812*H812,2)</f>
        <v>35.01</v>
      </c>
      <c r="BN812" s="268" t="s">
        <v>205</v>
      </c>
      <c r="BO812" s="268" t="s">
        <v>1018</v>
      </c>
    </row>
    <row r="813" spans="1:67" s="9" customFormat="1" ht="22.9" customHeight="1" x14ac:dyDescent="0.2">
      <c r="A813" s="239"/>
      <c r="B813" s="138"/>
      <c r="C813" s="213"/>
      <c r="D813" s="140" t="s">
        <v>65</v>
      </c>
      <c r="E813" s="152" t="s">
        <v>1019</v>
      </c>
      <c r="F813" s="152" t="s">
        <v>1020</v>
      </c>
      <c r="G813" s="139"/>
      <c r="H813" s="139"/>
      <c r="I813" s="142"/>
      <c r="J813" s="153">
        <f>BM813</f>
        <v>3066.57</v>
      </c>
      <c r="K813" s="139"/>
      <c r="L813" s="144"/>
      <c r="M813" s="145"/>
      <c r="N813" s="146"/>
      <c r="O813" s="146"/>
      <c r="P813" s="147">
        <f>SUM(P814:P819)</f>
        <v>0</v>
      </c>
      <c r="Q813" s="146"/>
      <c r="R813" s="147">
        <f>SUM(R814:R819)</f>
        <v>3.9990000000000005E-2</v>
      </c>
      <c r="S813" s="270">
        <f>SUM(S814:S819)</f>
        <v>0</v>
      </c>
      <c r="T813" s="271"/>
      <c r="U813" s="272">
        <f>SUM(U814:U819)</f>
        <v>0</v>
      </c>
      <c r="V813" s="148">
        <f>SUM(V814:V819)</f>
        <v>0</v>
      </c>
      <c r="AT813" s="149" t="s">
        <v>79</v>
      </c>
      <c r="AV813" s="150" t="s">
        <v>65</v>
      </c>
      <c r="AW813" s="150" t="s">
        <v>73</v>
      </c>
      <c r="BA813" s="149" t="s">
        <v>137</v>
      </c>
      <c r="BM813" s="151">
        <f>SUM(BM814:BM819)</f>
        <v>3066.57</v>
      </c>
    </row>
    <row r="814" spans="1:67" s="266" customFormat="1" ht="16.5" customHeight="1" x14ac:dyDescent="0.2">
      <c r="A814" s="200"/>
      <c r="B814" s="28"/>
      <c r="C814" s="196" t="s">
        <v>1021</v>
      </c>
      <c r="D814" s="154" t="s">
        <v>139</v>
      </c>
      <c r="E814" s="318" t="s">
        <v>1022</v>
      </c>
      <c r="F814" s="319" t="s">
        <v>1023</v>
      </c>
      <c r="G814" s="154" t="s">
        <v>242</v>
      </c>
      <c r="H814" s="155">
        <v>19.042999999999999</v>
      </c>
      <c r="I814" s="156">
        <v>27.6</v>
      </c>
      <c r="J814" s="157">
        <f>ROUND(I814*H814,2)</f>
        <v>525.59</v>
      </c>
      <c r="K814" s="319" t="s">
        <v>143</v>
      </c>
      <c r="L814" s="32"/>
      <c r="M814" s="158" t="s">
        <v>1</v>
      </c>
      <c r="N814" s="159" t="s">
        <v>38</v>
      </c>
      <c r="O814" s="53"/>
      <c r="P814" s="160">
        <f>O814*H814</f>
        <v>0</v>
      </c>
      <c r="Q814" s="160">
        <v>0</v>
      </c>
      <c r="R814" s="160">
        <f>Q814*H814</f>
        <v>0</v>
      </c>
      <c r="S814" s="283"/>
      <c r="T814" s="283">
        <v>0</v>
      </c>
      <c r="U814" s="287"/>
      <c r="V814" s="161">
        <f>T814*H814</f>
        <v>0</v>
      </c>
      <c r="AT814" s="268" t="s">
        <v>205</v>
      </c>
      <c r="AV814" s="268" t="s">
        <v>139</v>
      </c>
      <c r="AW814" s="268" t="s">
        <v>79</v>
      </c>
      <c r="BA814" s="268" t="s">
        <v>137</v>
      </c>
      <c r="BG814" s="162">
        <f>IF(N814="základní",J814,0)</f>
        <v>0</v>
      </c>
      <c r="BH814" s="162">
        <f>IF(N814="snížená",J814,0)</f>
        <v>525.59</v>
      </c>
      <c r="BI814" s="162">
        <f>IF(N814="zákl. přenesená",J814,0)</f>
        <v>0</v>
      </c>
      <c r="BJ814" s="162">
        <f>IF(N814="sníž. přenesená",J814,0)</f>
        <v>0</v>
      </c>
      <c r="BK814" s="162">
        <f>IF(N814="nulová",J814,0)</f>
        <v>0</v>
      </c>
      <c r="BL814" s="268" t="s">
        <v>79</v>
      </c>
      <c r="BM814" s="162">
        <f>ROUND(I814*H814,2)</f>
        <v>525.59</v>
      </c>
      <c r="BN814" s="268" t="s">
        <v>205</v>
      </c>
      <c r="BO814" s="268" t="s">
        <v>1024</v>
      </c>
    </row>
    <row r="815" spans="1:67" s="10" customFormat="1" x14ac:dyDescent="0.2">
      <c r="A815" s="240"/>
      <c r="B815" s="163"/>
      <c r="C815" s="197"/>
      <c r="D815" s="165" t="s">
        <v>146</v>
      </c>
      <c r="E815" s="166" t="s">
        <v>1</v>
      </c>
      <c r="F815" s="166" t="s">
        <v>388</v>
      </c>
      <c r="G815" s="164"/>
      <c r="H815" s="166" t="s">
        <v>1</v>
      </c>
      <c r="I815" s="167"/>
      <c r="J815" s="164"/>
      <c r="K815" s="164"/>
      <c r="L815" s="168"/>
      <c r="M815" s="169"/>
      <c r="N815" s="170"/>
      <c r="O815" s="170"/>
      <c r="P815" s="170"/>
      <c r="Q815" s="170"/>
      <c r="R815" s="170"/>
      <c r="S815" s="283"/>
      <c r="T815" s="288"/>
      <c r="U815" s="287"/>
      <c r="V815" s="171"/>
      <c r="AV815" s="172" t="s">
        <v>146</v>
      </c>
      <c r="AW815" s="172" t="s">
        <v>79</v>
      </c>
      <c r="AX815" s="10" t="s">
        <v>73</v>
      </c>
      <c r="AY815" s="10" t="s">
        <v>28</v>
      </c>
      <c r="AZ815" s="10" t="s">
        <v>66</v>
      </c>
      <c r="BA815" s="172" t="s">
        <v>137</v>
      </c>
    </row>
    <row r="816" spans="1:67" s="11" customFormat="1" x14ac:dyDescent="0.2">
      <c r="A816" s="241"/>
      <c r="B816" s="173"/>
      <c r="C816" s="198"/>
      <c r="D816" s="165" t="s">
        <v>146</v>
      </c>
      <c r="E816" s="175" t="s">
        <v>1</v>
      </c>
      <c r="F816" s="175" t="s">
        <v>620</v>
      </c>
      <c r="G816" s="174"/>
      <c r="H816" s="176">
        <v>19.042999999999999</v>
      </c>
      <c r="I816" s="177"/>
      <c r="J816" s="174"/>
      <c r="K816" s="174"/>
      <c r="L816" s="178"/>
      <c r="M816" s="179"/>
      <c r="N816" s="180"/>
      <c r="O816" s="180"/>
      <c r="P816" s="180"/>
      <c r="Q816" s="180"/>
      <c r="R816" s="180"/>
      <c r="S816" s="283"/>
      <c r="T816" s="290"/>
      <c r="U816" s="287"/>
      <c r="V816" s="181"/>
      <c r="AV816" s="182" t="s">
        <v>146</v>
      </c>
      <c r="AW816" s="182" t="s">
        <v>79</v>
      </c>
      <c r="AX816" s="11" t="s">
        <v>79</v>
      </c>
      <c r="AY816" s="11" t="s">
        <v>28</v>
      </c>
      <c r="AZ816" s="11" t="s">
        <v>66</v>
      </c>
      <c r="BA816" s="182" t="s">
        <v>137</v>
      </c>
    </row>
    <row r="817" spans="1:67" s="266" customFormat="1" ht="16.5" customHeight="1" x14ac:dyDescent="0.2">
      <c r="A817" s="200"/>
      <c r="B817" s="28"/>
      <c r="C817" s="214" t="s">
        <v>1025</v>
      </c>
      <c r="D817" s="183" t="s">
        <v>217</v>
      </c>
      <c r="E817" s="320" t="s">
        <v>1026</v>
      </c>
      <c r="F817" s="321" t="s">
        <v>1027</v>
      </c>
      <c r="G817" s="183" t="s">
        <v>242</v>
      </c>
      <c r="H817" s="184">
        <v>19.995000000000001</v>
      </c>
      <c r="I817" s="185">
        <v>124</v>
      </c>
      <c r="J817" s="186">
        <f>ROUND(I817*H817,2)</f>
        <v>2479.38</v>
      </c>
      <c r="K817" s="321" t="s">
        <v>143</v>
      </c>
      <c r="L817" s="187"/>
      <c r="M817" s="188" t="s">
        <v>1</v>
      </c>
      <c r="N817" s="189" t="s">
        <v>38</v>
      </c>
      <c r="O817" s="53"/>
      <c r="P817" s="160">
        <f>O817*H817</f>
        <v>0</v>
      </c>
      <c r="Q817" s="160">
        <v>2E-3</v>
      </c>
      <c r="R817" s="160">
        <f>Q817*H817</f>
        <v>3.9990000000000005E-2</v>
      </c>
      <c r="S817" s="283"/>
      <c r="T817" s="283">
        <v>0</v>
      </c>
      <c r="U817" s="287"/>
      <c r="V817" s="161">
        <f>T817*H817</f>
        <v>0</v>
      </c>
      <c r="AT817" s="268" t="s">
        <v>292</v>
      </c>
      <c r="AV817" s="268" t="s">
        <v>217</v>
      </c>
      <c r="AW817" s="268" t="s">
        <v>79</v>
      </c>
      <c r="BA817" s="268" t="s">
        <v>137</v>
      </c>
      <c r="BG817" s="162">
        <f>IF(N817="základní",J817,0)</f>
        <v>0</v>
      </c>
      <c r="BH817" s="162">
        <f>IF(N817="snížená",J817,0)</f>
        <v>2479.38</v>
      </c>
      <c r="BI817" s="162">
        <f>IF(N817="zákl. přenesená",J817,0)</f>
        <v>0</v>
      </c>
      <c r="BJ817" s="162">
        <f>IF(N817="sníž. přenesená",J817,0)</f>
        <v>0</v>
      </c>
      <c r="BK817" s="162">
        <f>IF(N817="nulová",J817,0)</f>
        <v>0</v>
      </c>
      <c r="BL817" s="268" t="s">
        <v>79</v>
      </c>
      <c r="BM817" s="162">
        <f>ROUND(I817*H817,2)</f>
        <v>2479.38</v>
      </c>
      <c r="BN817" s="268" t="s">
        <v>205</v>
      </c>
      <c r="BO817" s="268" t="s">
        <v>1028</v>
      </c>
    </row>
    <row r="818" spans="1:67" s="11" customFormat="1" x14ac:dyDescent="0.2">
      <c r="A818" s="241"/>
      <c r="B818" s="173"/>
      <c r="C818" s="198"/>
      <c r="D818" s="165" t="s">
        <v>146</v>
      </c>
      <c r="E818" s="175" t="s">
        <v>1</v>
      </c>
      <c r="F818" s="175" t="s">
        <v>1029</v>
      </c>
      <c r="G818" s="174"/>
      <c r="H818" s="176">
        <v>19.995000000000001</v>
      </c>
      <c r="I818" s="177"/>
      <c r="J818" s="174"/>
      <c r="K818" s="174"/>
      <c r="L818" s="178"/>
      <c r="M818" s="179"/>
      <c r="N818" s="180"/>
      <c r="O818" s="180"/>
      <c r="P818" s="180"/>
      <c r="Q818" s="180"/>
      <c r="R818" s="180"/>
      <c r="S818" s="283"/>
      <c r="T818" s="290"/>
      <c r="U818" s="287"/>
      <c r="V818" s="181"/>
      <c r="AV818" s="182" t="s">
        <v>146</v>
      </c>
      <c r="AW818" s="182" t="s">
        <v>79</v>
      </c>
      <c r="AX818" s="11" t="s">
        <v>79</v>
      </c>
      <c r="AY818" s="11" t="s">
        <v>28</v>
      </c>
      <c r="AZ818" s="11" t="s">
        <v>66</v>
      </c>
      <c r="BA818" s="182" t="s">
        <v>137</v>
      </c>
    </row>
    <row r="819" spans="1:67" s="266" customFormat="1" ht="16.5" customHeight="1" x14ac:dyDescent="0.2">
      <c r="A819" s="200"/>
      <c r="B819" s="28"/>
      <c r="C819" s="196" t="s">
        <v>1030</v>
      </c>
      <c r="D819" s="154" t="s">
        <v>139</v>
      </c>
      <c r="E819" s="318" t="s">
        <v>1031</v>
      </c>
      <c r="F819" s="319" t="s">
        <v>1032</v>
      </c>
      <c r="G819" s="154" t="s">
        <v>1017</v>
      </c>
      <c r="H819" s="190">
        <v>30.05</v>
      </c>
      <c r="I819" s="156">
        <v>2.0499999999999998</v>
      </c>
      <c r="J819" s="157">
        <f>ROUND(I819*H819,2)</f>
        <v>61.6</v>
      </c>
      <c r="K819" s="319" t="s">
        <v>143</v>
      </c>
      <c r="L819" s="32"/>
      <c r="M819" s="158" t="s">
        <v>1</v>
      </c>
      <c r="N819" s="159" t="s">
        <v>38</v>
      </c>
      <c r="O819" s="53"/>
      <c r="P819" s="160">
        <f>O819*H819</f>
        <v>0</v>
      </c>
      <c r="Q819" s="160">
        <v>0</v>
      </c>
      <c r="R819" s="160">
        <f>Q819*H819</f>
        <v>0</v>
      </c>
      <c r="S819" s="283"/>
      <c r="T819" s="283">
        <v>0</v>
      </c>
      <c r="U819" s="287"/>
      <c r="V819" s="161">
        <f>T819*H819</f>
        <v>0</v>
      </c>
      <c r="AT819" s="268" t="s">
        <v>205</v>
      </c>
      <c r="AV819" s="268" t="s">
        <v>139</v>
      </c>
      <c r="AW819" s="268" t="s">
        <v>79</v>
      </c>
      <c r="BA819" s="268" t="s">
        <v>137</v>
      </c>
      <c r="BG819" s="162">
        <f>IF(N819="základní",J819,0)</f>
        <v>0</v>
      </c>
      <c r="BH819" s="162">
        <f>IF(N819="snížená",J819,0)</f>
        <v>61.6</v>
      </c>
      <c r="BI819" s="162">
        <f>IF(N819="zákl. přenesená",J819,0)</f>
        <v>0</v>
      </c>
      <c r="BJ819" s="162">
        <f>IF(N819="sníž. přenesená",J819,0)</f>
        <v>0</v>
      </c>
      <c r="BK819" s="162">
        <f>IF(N819="nulová",J819,0)</f>
        <v>0</v>
      </c>
      <c r="BL819" s="268" t="s">
        <v>79</v>
      </c>
      <c r="BM819" s="162">
        <f>ROUND(I819*H819,2)</f>
        <v>61.6</v>
      </c>
      <c r="BN819" s="268" t="s">
        <v>205</v>
      </c>
      <c r="BO819" s="268" t="s">
        <v>1033</v>
      </c>
    </row>
    <row r="820" spans="1:67" s="9" customFormat="1" ht="22.9" customHeight="1" x14ac:dyDescent="0.2">
      <c r="A820" s="239"/>
      <c r="B820" s="138"/>
      <c r="C820" s="213"/>
      <c r="D820" s="140" t="s">
        <v>65</v>
      </c>
      <c r="E820" s="152" t="s">
        <v>1034</v>
      </c>
      <c r="F820" s="152" t="s">
        <v>1035</v>
      </c>
      <c r="G820" s="139"/>
      <c r="H820" s="139"/>
      <c r="I820" s="142"/>
      <c r="J820" s="153">
        <f>BM820</f>
        <v>104277.40000000001</v>
      </c>
      <c r="K820" s="139"/>
      <c r="L820" s="144"/>
      <c r="M820" s="145"/>
      <c r="N820" s="146"/>
      <c r="O820" s="146"/>
      <c r="P820" s="147">
        <f>SUM(P821:P894)</f>
        <v>0</v>
      </c>
      <c r="Q820" s="146"/>
      <c r="R820" s="147">
        <f>SUM(R821:R894)</f>
        <v>0.19319000000000003</v>
      </c>
      <c r="S820" s="270">
        <f>SUM(S821:S894)</f>
        <v>1.3319999999999999E-2</v>
      </c>
      <c r="T820" s="271"/>
      <c r="U820" s="272">
        <f>SUM(U821:U894)</f>
        <v>3.15E-2</v>
      </c>
      <c r="V820" s="148">
        <f>SUM(V821:V894)</f>
        <v>0</v>
      </c>
      <c r="AT820" s="149" t="s">
        <v>79</v>
      </c>
      <c r="AV820" s="150" t="s">
        <v>65</v>
      </c>
      <c r="AW820" s="150" t="s">
        <v>73</v>
      </c>
      <c r="BA820" s="149" t="s">
        <v>137</v>
      </c>
      <c r="BM820" s="151">
        <f>SUM(BM821:BM894)</f>
        <v>104277.40000000001</v>
      </c>
    </row>
    <row r="821" spans="1:67" s="266" customFormat="1" ht="16.5" customHeight="1" x14ac:dyDescent="0.2">
      <c r="A821" s="200"/>
      <c r="B821" s="28"/>
      <c r="C821" s="196" t="s">
        <v>1036</v>
      </c>
      <c r="D821" s="154" t="s">
        <v>139</v>
      </c>
      <c r="E821" s="318" t="s">
        <v>1037</v>
      </c>
      <c r="F821" s="319" t="s">
        <v>1038</v>
      </c>
      <c r="G821" s="154" t="s">
        <v>263</v>
      </c>
      <c r="H821" s="155">
        <v>3</v>
      </c>
      <c r="I821" s="156">
        <v>360</v>
      </c>
      <c r="J821" s="157">
        <f>ROUND(I821*H821,2)</f>
        <v>1080</v>
      </c>
      <c r="K821" s="319" t="s">
        <v>143</v>
      </c>
      <c r="L821" s="32"/>
      <c r="M821" s="158" t="s">
        <v>1</v>
      </c>
      <c r="N821" s="159" t="s">
        <v>38</v>
      </c>
      <c r="O821" s="53"/>
      <c r="P821" s="160">
        <f>O821*H821</f>
        <v>0</v>
      </c>
      <c r="Q821" s="160">
        <v>1.25E-3</v>
      </c>
      <c r="R821" s="160">
        <f>Q821*H821</f>
        <v>3.7499999999999999E-3</v>
      </c>
      <c r="S821" s="283"/>
      <c r="T821" s="283">
        <v>0</v>
      </c>
      <c r="U821" s="287"/>
      <c r="V821" s="161">
        <f>T821*H821</f>
        <v>0</v>
      </c>
      <c r="AT821" s="268" t="s">
        <v>205</v>
      </c>
      <c r="AV821" s="268" t="s">
        <v>139</v>
      </c>
      <c r="AW821" s="268" t="s">
        <v>79</v>
      </c>
      <c r="BA821" s="268" t="s">
        <v>137</v>
      </c>
      <c r="BG821" s="162">
        <f>IF(N821="základní",J821,0)</f>
        <v>0</v>
      </c>
      <c r="BH821" s="162">
        <f>IF(N821="snížená",J821,0)</f>
        <v>1080</v>
      </c>
      <c r="BI821" s="162">
        <f>IF(N821="zákl. přenesená",J821,0)</f>
        <v>0</v>
      </c>
      <c r="BJ821" s="162">
        <f>IF(N821="sníž. přenesená",J821,0)</f>
        <v>0</v>
      </c>
      <c r="BK821" s="162">
        <f>IF(N821="nulová",J821,0)</f>
        <v>0</v>
      </c>
      <c r="BL821" s="268" t="s">
        <v>79</v>
      </c>
      <c r="BM821" s="162">
        <f>ROUND(I821*H821,2)</f>
        <v>1080</v>
      </c>
      <c r="BN821" s="268" t="s">
        <v>205</v>
      </c>
      <c r="BO821" s="268" t="s">
        <v>1039</v>
      </c>
    </row>
    <row r="822" spans="1:67" s="10" customFormat="1" x14ac:dyDescent="0.2">
      <c r="A822" s="240"/>
      <c r="B822" s="163"/>
      <c r="C822" s="197"/>
      <c r="D822" s="165" t="s">
        <v>146</v>
      </c>
      <c r="E822" s="166" t="s">
        <v>1</v>
      </c>
      <c r="F822" s="166" t="s">
        <v>1040</v>
      </c>
      <c r="G822" s="164"/>
      <c r="H822" s="166" t="s">
        <v>1</v>
      </c>
      <c r="I822" s="167"/>
      <c r="J822" s="164"/>
      <c r="K822" s="164"/>
      <c r="L822" s="168"/>
      <c r="M822" s="169"/>
      <c r="N822" s="170"/>
      <c r="O822" s="170"/>
      <c r="P822" s="170"/>
      <c r="Q822" s="170"/>
      <c r="R822" s="170"/>
      <c r="S822" s="283"/>
      <c r="T822" s="288"/>
      <c r="U822" s="287"/>
      <c r="V822" s="171"/>
      <c r="AV822" s="172" t="s">
        <v>146</v>
      </c>
      <c r="AW822" s="172" t="s">
        <v>79</v>
      </c>
      <c r="AX822" s="10" t="s">
        <v>73</v>
      </c>
      <c r="AY822" s="10" t="s">
        <v>28</v>
      </c>
      <c r="AZ822" s="10" t="s">
        <v>66</v>
      </c>
      <c r="BA822" s="172" t="s">
        <v>137</v>
      </c>
    </row>
    <row r="823" spans="1:67" s="11" customFormat="1" x14ac:dyDescent="0.2">
      <c r="A823" s="241"/>
      <c r="B823" s="173"/>
      <c r="C823" s="198"/>
      <c r="D823" s="165" t="s">
        <v>146</v>
      </c>
      <c r="E823" s="175" t="s">
        <v>1</v>
      </c>
      <c r="F823" s="175" t="s">
        <v>153</v>
      </c>
      <c r="G823" s="174"/>
      <c r="H823" s="176">
        <v>3</v>
      </c>
      <c r="I823" s="177"/>
      <c r="J823" s="174"/>
      <c r="K823" s="174"/>
      <c r="L823" s="178"/>
      <c r="M823" s="179"/>
      <c r="N823" s="180"/>
      <c r="O823" s="180"/>
      <c r="P823" s="180"/>
      <c r="Q823" s="180"/>
      <c r="R823" s="180"/>
      <c r="S823" s="283"/>
      <c r="T823" s="290"/>
      <c r="U823" s="287"/>
      <c r="V823" s="181"/>
      <c r="AV823" s="182" t="s">
        <v>146</v>
      </c>
      <c r="AW823" s="182" t="s">
        <v>79</v>
      </c>
      <c r="AX823" s="11" t="s">
        <v>79</v>
      </c>
      <c r="AY823" s="11" t="s">
        <v>28</v>
      </c>
      <c r="AZ823" s="11" t="s">
        <v>66</v>
      </c>
      <c r="BA823" s="182" t="s">
        <v>137</v>
      </c>
    </row>
    <row r="824" spans="1:67" s="266" customFormat="1" ht="16.5" customHeight="1" x14ac:dyDescent="0.2">
      <c r="A824" s="200"/>
      <c r="B824" s="28"/>
      <c r="C824" s="196" t="s">
        <v>1041</v>
      </c>
      <c r="D824" s="154" t="s">
        <v>139</v>
      </c>
      <c r="E824" s="318" t="s">
        <v>1042</v>
      </c>
      <c r="F824" s="319" t="s">
        <v>1043</v>
      </c>
      <c r="G824" s="154" t="s">
        <v>263</v>
      </c>
      <c r="H824" s="155">
        <v>20</v>
      </c>
      <c r="I824" s="156">
        <v>399</v>
      </c>
      <c r="J824" s="157">
        <f>ROUND(I824*H824,2)</f>
        <v>7980</v>
      </c>
      <c r="K824" s="319" t="s">
        <v>143</v>
      </c>
      <c r="L824" s="32"/>
      <c r="M824" s="158" t="s">
        <v>1</v>
      </c>
      <c r="N824" s="159" t="s">
        <v>38</v>
      </c>
      <c r="O824" s="53"/>
      <c r="P824" s="160">
        <f>O824*H824</f>
        <v>0</v>
      </c>
      <c r="Q824" s="160">
        <v>1.7600000000000001E-3</v>
      </c>
      <c r="R824" s="160">
        <f>Q824*H824</f>
        <v>3.5200000000000002E-2</v>
      </c>
      <c r="S824" s="283"/>
      <c r="T824" s="283">
        <v>0</v>
      </c>
      <c r="U824" s="287"/>
      <c r="V824" s="161">
        <f>T824*H824</f>
        <v>0</v>
      </c>
      <c r="AT824" s="268" t="s">
        <v>205</v>
      </c>
      <c r="AV824" s="268" t="s">
        <v>139</v>
      </c>
      <c r="AW824" s="268" t="s">
        <v>79</v>
      </c>
      <c r="BA824" s="268" t="s">
        <v>137</v>
      </c>
      <c r="BG824" s="162">
        <f>IF(N824="základní",J824,0)</f>
        <v>0</v>
      </c>
      <c r="BH824" s="162">
        <f>IF(N824="snížená",J824,0)</f>
        <v>7980</v>
      </c>
      <c r="BI824" s="162">
        <f>IF(N824="zákl. přenesená",J824,0)</f>
        <v>0</v>
      </c>
      <c r="BJ824" s="162">
        <f>IF(N824="sníž. přenesená",J824,0)</f>
        <v>0</v>
      </c>
      <c r="BK824" s="162">
        <f>IF(N824="nulová",J824,0)</f>
        <v>0</v>
      </c>
      <c r="BL824" s="268" t="s">
        <v>79</v>
      </c>
      <c r="BM824" s="162">
        <f>ROUND(I824*H824,2)</f>
        <v>7980</v>
      </c>
      <c r="BN824" s="268" t="s">
        <v>205</v>
      </c>
      <c r="BO824" s="268" t="s">
        <v>1044</v>
      </c>
    </row>
    <row r="825" spans="1:67" s="10" customFormat="1" x14ac:dyDescent="0.2">
      <c r="A825" s="240"/>
      <c r="B825" s="163"/>
      <c r="C825" s="197"/>
      <c r="D825" s="165" t="s">
        <v>146</v>
      </c>
      <c r="E825" s="166" t="s">
        <v>1</v>
      </c>
      <c r="F825" s="166" t="s">
        <v>1040</v>
      </c>
      <c r="G825" s="164"/>
      <c r="H825" s="166" t="s">
        <v>1</v>
      </c>
      <c r="I825" s="167"/>
      <c r="J825" s="164"/>
      <c r="K825" s="164"/>
      <c r="L825" s="168"/>
      <c r="M825" s="169"/>
      <c r="N825" s="170"/>
      <c r="O825" s="170"/>
      <c r="P825" s="170"/>
      <c r="Q825" s="170"/>
      <c r="R825" s="170"/>
      <c r="S825" s="283"/>
      <c r="T825" s="288"/>
      <c r="U825" s="287"/>
      <c r="V825" s="171"/>
      <c r="AV825" s="172" t="s">
        <v>146</v>
      </c>
      <c r="AW825" s="172" t="s">
        <v>79</v>
      </c>
      <c r="AX825" s="10" t="s">
        <v>73</v>
      </c>
      <c r="AY825" s="10" t="s">
        <v>28</v>
      </c>
      <c r="AZ825" s="10" t="s">
        <v>66</v>
      </c>
      <c r="BA825" s="172" t="s">
        <v>137</v>
      </c>
    </row>
    <row r="826" spans="1:67" s="11" customFormat="1" x14ac:dyDescent="0.2">
      <c r="A826" s="241"/>
      <c r="B826" s="173"/>
      <c r="C826" s="198"/>
      <c r="D826" s="165" t="s">
        <v>146</v>
      </c>
      <c r="E826" s="175" t="s">
        <v>1</v>
      </c>
      <c r="F826" s="175" t="s">
        <v>230</v>
      </c>
      <c r="G826" s="174"/>
      <c r="H826" s="176">
        <v>20</v>
      </c>
      <c r="I826" s="177"/>
      <c r="J826" s="174"/>
      <c r="K826" s="174"/>
      <c r="L826" s="178"/>
      <c r="M826" s="179"/>
      <c r="N826" s="180"/>
      <c r="O826" s="180"/>
      <c r="P826" s="180"/>
      <c r="Q826" s="180"/>
      <c r="R826" s="180"/>
      <c r="S826" s="283"/>
      <c r="T826" s="290"/>
      <c r="U826" s="287"/>
      <c r="V826" s="181"/>
      <c r="AV826" s="182" t="s">
        <v>146</v>
      </c>
      <c r="AW826" s="182" t="s">
        <v>79</v>
      </c>
      <c r="AX826" s="11" t="s">
        <v>79</v>
      </c>
      <c r="AY826" s="11" t="s">
        <v>28</v>
      </c>
      <c r="AZ826" s="11" t="s">
        <v>66</v>
      </c>
      <c r="BA826" s="182" t="s">
        <v>137</v>
      </c>
    </row>
    <row r="827" spans="1:67" s="266" customFormat="1" ht="16.5" customHeight="1" x14ac:dyDescent="0.2">
      <c r="A827" s="200"/>
      <c r="B827" s="28"/>
      <c r="C827" s="196" t="s">
        <v>1045</v>
      </c>
      <c r="D827" s="154" t="s">
        <v>139</v>
      </c>
      <c r="E827" s="318" t="s">
        <v>1046</v>
      </c>
      <c r="F827" s="319" t="s">
        <v>1047</v>
      </c>
      <c r="G827" s="154" t="s">
        <v>263</v>
      </c>
      <c r="H827" s="155">
        <v>7</v>
      </c>
      <c r="I827" s="156">
        <v>473</v>
      </c>
      <c r="J827" s="157">
        <f>ROUND(I827*H827,2)</f>
        <v>3311</v>
      </c>
      <c r="K827" s="319" t="s">
        <v>143</v>
      </c>
      <c r="L827" s="32"/>
      <c r="M827" s="158" t="s">
        <v>1</v>
      </c>
      <c r="N827" s="159" t="s">
        <v>38</v>
      </c>
      <c r="O827" s="53"/>
      <c r="P827" s="160">
        <f>O827*H827</f>
        <v>0</v>
      </c>
      <c r="Q827" s="160">
        <v>2.7699999999999999E-3</v>
      </c>
      <c r="R827" s="160">
        <f>Q827*H827</f>
        <v>1.9389999999999998E-2</v>
      </c>
      <c r="S827" s="283"/>
      <c r="T827" s="283">
        <v>0</v>
      </c>
      <c r="U827" s="287"/>
      <c r="V827" s="161">
        <f>T827*H827</f>
        <v>0</v>
      </c>
      <c r="AT827" s="268" t="s">
        <v>205</v>
      </c>
      <c r="AV827" s="268" t="s">
        <v>139</v>
      </c>
      <c r="AW827" s="268" t="s">
        <v>79</v>
      </c>
      <c r="BA827" s="268" t="s">
        <v>137</v>
      </c>
      <c r="BG827" s="162">
        <f>IF(N827="základní",J827,0)</f>
        <v>0</v>
      </c>
      <c r="BH827" s="162">
        <f>IF(N827="snížená",J827,0)</f>
        <v>3311</v>
      </c>
      <c r="BI827" s="162">
        <f>IF(N827="zákl. přenesená",J827,0)</f>
        <v>0</v>
      </c>
      <c r="BJ827" s="162">
        <f>IF(N827="sníž. přenesená",J827,0)</f>
        <v>0</v>
      </c>
      <c r="BK827" s="162">
        <f>IF(N827="nulová",J827,0)</f>
        <v>0</v>
      </c>
      <c r="BL827" s="268" t="s">
        <v>79</v>
      </c>
      <c r="BM827" s="162">
        <f>ROUND(I827*H827,2)</f>
        <v>3311</v>
      </c>
      <c r="BN827" s="268" t="s">
        <v>205</v>
      </c>
      <c r="BO827" s="268" t="s">
        <v>1048</v>
      </c>
    </row>
    <row r="828" spans="1:67" s="10" customFormat="1" x14ac:dyDescent="0.2">
      <c r="A828" s="240"/>
      <c r="B828" s="163"/>
      <c r="C828" s="197"/>
      <c r="D828" s="165" t="s">
        <v>146</v>
      </c>
      <c r="E828" s="166" t="s">
        <v>1</v>
      </c>
      <c r="F828" s="166" t="s">
        <v>1040</v>
      </c>
      <c r="G828" s="164"/>
      <c r="H828" s="166" t="s">
        <v>1</v>
      </c>
      <c r="I828" s="167"/>
      <c r="J828" s="164"/>
      <c r="K828" s="164"/>
      <c r="L828" s="168"/>
      <c r="M828" s="169"/>
      <c r="N828" s="170"/>
      <c r="O828" s="170"/>
      <c r="P828" s="170"/>
      <c r="Q828" s="170"/>
      <c r="R828" s="170"/>
      <c r="S828" s="283"/>
      <c r="T828" s="288"/>
      <c r="U828" s="287"/>
      <c r="V828" s="171"/>
      <c r="AV828" s="172" t="s">
        <v>146</v>
      </c>
      <c r="AW828" s="172" t="s">
        <v>79</v>
      </c>
      <c r="AX828" s="10" t="s">
        <v>73</v>
      </c>
      <c r="AY828" s="10" t="s">
        <v>28</v>
      </c>
      <c r="AZ828" s="10" t="s">
        <v>66</v>
      </c>
      <c r="BA828" s="172" t="s">
        <v>137</v>
      </c>
    </row>
    <row r="829" spans="1:67" s="11" customFormat="1" x14ac:dyDescent="0.2">
      <c r="A829" s="241"/>
      <c r="B829" s="173"/>
      <c r="C829" s="198"/>
      <c r="D829" s="165" t="s">
        <v>146</v>
      </c>
      <c r="E829" s="175" t="s">
        <v>1</v>
      </c>
      <c r="F829" s="175" t="s">
        <v>172</v>
      </c>
      <c r="G829" s="174"/>
      <c r="H829" s="176">
        <v>7</v>
      </c>
      <c r="I829" s="177"/>
      <c r="J829" s="174"/>
      <c r="K829" s="174"/>
      <c r="L829" s="178"/>
      <c r="M829" s="179"/>
      <c r="N829" s="180"/>
      <c r="O829" s="180"/>
      <c r="P829" s="180"/>
      <c r="Q829" s="180"/>
      <c r="R829" s="180"/>
      <c r="S829" s="283"/>
      <c r="T829" s="290"/>
      <c r="U829" s="287"/>
      <c r="V829" s="181"/>
      <c r="AV829" s="182" t="s">
        <v>146</v>
      </c>
      <c r="AW829" s="182" t="s">
        <v>79</v>
      </c>
      <c r="AX829" s="11" t="s">
        <v>79</v>
      </c>
      <c r="AY829" s="11" t="s">
        <v>28</v>
      </c>
      <c r="AZ829" s="11" t="s">
        <v>66</v>
      </c>
      <c r="BA829" s="182" t="s">
        <v>137</v>
      </c>
    </row>
    <row r="830" spans="1:67" s="266" customFormat="1" ht="16.5" customHeight="1" x14ac:dyDescent="0.2">
      <c r="A830" s="200"/>
      <c r="B830" s="28"/>
      <c r="C830" s="196" t="s">
        <v>1049</v>
      </c>
      <c r="D830" s="154" t="s">
        <v>139</v>
      </c>
      <c r="E830" s="318" t="s">
        <v>1050</v>
      </c>
      <c r="F830" s="319" t="s">
        <v>1051</v>
      </c>
      <c r="G830" s="154" t="s">
        <v>263</v>
      </c>
      <c r="H830" s="155">
        <v>6</v>
      </c>
      <c r="I830" s="156">
        <v>296</v>
      </c>
      <c r="J830" s="157">
        <f>ROUND(I830*H830,2)</f>
        <v>1776</v>
      </c>
      <c r="K830" s="319" t="s">
        <v>143</v>
      </c>
      <c r="L830" s="32"/>
      <c r="M830" s="158" t="s">
        <v>1</v>
      </c>
      <c r="N830" s="159" t="s">
        <v>38</v>
      </c>
      <c r="O830" s="53"/>
      <c r="P830" s="160">
        <f>O830*H830</f>
        <v>0</v>
      </c>
      <c r="Q830" s="160">
        <v>2.9E-4</v>
      </c>
      <c r="R830" s="160">
        <f>Q830*H830</f>
        <v>1.74E-3</v>
      </c>
      <c r="S830" s="283"/>
      <c r="T830" s="283">
        <v>0</v>
      </c>
      <c r="U830" s="287"/>
      <c r="V830" s="161">
        <f>T830*H830</f>
        <v>0</v>
      </c>
      <c r="AT830" s="268" t="s">
        <v>205</v>
      </c>
      <c r="AV830" s="268" t="s">
        <v>139</v>
      </c>
      <c r="AW830" s="268" t="s">
        <v>79</v>
      </c>
      <c r="BA830" s="268" t="s">
        <v>137</v>
      </c>
      <c r="BG830" s="162">
        <f>IF(N830="základní",J830,0)</f>
        <v>0</v>
      </c>
      <c r="BH830" s="162">
        <f>IF(N830="snížená",J830,0)</f>
        <v>1776</v>
      </c>
      <c r="BI830" s="162">
        <f>IF(N830="zákl. přenesená",J830,0)</f>
        <v>0</v>
      </c>
      <c r="BJ830" s="162">
        <f>IF(N830="sníž. přenesená",J830,0)</f>
        <v>0</v>
      </c>
      <c r="BK830" s="162">
        <f>IF(N830="nulová",J830,0)</f>
        <v>0</v>
      </c>
      <c r="BL830" s="268" t="s">
        <v>79</v>
      </c>
      <c r="BM830" s="162">
        <f>ROUND(I830*H830,2)</f>
        <v>1776</v>
      </c>
      <c r="BN830" s="268" t="s">
        <v>205</v>
      </c>
      <c r="BO830" s="268" t="s">
        <v>1052</v>
      </c>
    </row>
    <row r="831" spans="1:67" s="10" customFormat="1" x14ac:dyDescent="0.2">
      <c r="A831" s="240"/>
      <c r="B831" s="163"/>
      <c r="C831" s="197"/>
      <c r="D831" s="165" t="s">
        <v>146</v>
      </c>
      <c r="E831" s="166" t="s">
        <v>1</v>
      </c>
      <c r="F831" s="166" t="s">
        <v>1040</v>
      </c>
      <c r="G831" s="164"/>
      <c r="H831" s="166" t="s">
        <v>1</v>
      </c>
      <c r="I831" s="167"/>
      <c r="J831" s="164"/>
      <c r="K831" s="164"/>
      <c r="L831" s="168"/>
      <c r="M831" s="169"/>
      <c r="N831" s="170"/>
      <c r="O831" s="170"/>
      <c r="P831" s="170"/>
      <c r="Q831" s="170"/>
      <c r="R831" s="170"/>
      <c r="S831" s="283"/>
      <c r="T831" s="288"/>
      <c r="U831" s="287"/>
      <c r="V831" s="171"/>
      <c r="AV831" s="172" t="s">
        <v>146</v>
      </c>
      <c r="AW831" s="172" t="s">
        <v>79</v>
      </c>
      <c r="AX831" s="10" t="s">
        <v>73</v>
      </c>
      <c r="AY831" s="10" t="s">
        <v>28</v>
      </c>
      <c r="AZ831" s="10" t="s">
        <v>66</v>
      </c>
      <c r="BA831" s="172" t="s">
        <v>137</v>
      </c>
    </row>
    <row r="832" spans="1:67" s="11" customFormat="1" x14ac:dyDescent="0.2">
      <c r="A832" s="241"/>
      <c r="B832" s="173"/>
      <c r="C832" s="198"/>
      <c r="D832" s="165" t="s">
        <v>146</v>
      </c>
      <c r="E832" s="175" t="s">
        <v>1</v>
      </c>
      <c r="F832" s="175" t="s">
        <v>167</v>
      </c>
      <c r="G832" s="174"/>
      <c r="H832" s="176">
        <v>6</v>
      </c>
      <c r="I832" s="177"/>
      <c r="J832" s="174"/>
      <c r="K832" s="174"/>
      <c r="L832" s="178"/>
      <c r="M832" s="179"/>
      <c r="N832" s="180"/>
      <c r="O832" s="180"/>
      <c r="P832" s="180"/>
      <c r="Q832" s="180"/>
      <c r="R832" s="180"/>
      <c r="S832" s="283"/>
      <c r="T832" s="290"/>
      <c r="U832" s="287"/>
      <c r="V832" s="181"/>
      <c r="AV832" s="182" t="s">
        <v>146</v>
      </c>
      <c r="AW832" s="182" t="s">
        <v>79</v>
      </c>
      <c r="AX832" s="11" t="s">
        <v>79</v>
      </c>
      <c r="AY832" s="11" t="s">
        <v>28</v>
      </c>
      <c r="AZ832" s="11" t="s">
        <v>66</v>
      </c>
      <c r="BA832" s="182" t="s">
        <v>137</v>
      </c>
    </row>
    <row r="833" spans="1:67" s="266" customFormat="1" ht="16.5" customHeight="1" x14ac:dyDescent="0.2">
      <c r="A833" s="200"/>
      <c r="B833" s="28"/>
      <c r="C833" s="196" t="s">
        <v>1053</v>
      </c>
      <c r="D833" s="154" t="s">
        <v>139</v>
      </c>
      <c r="E833" s="318" t="s">
        <v>1054</v>
      </c>
      <c r="F833" s="319" t="s">
        <v>1055</v>
      </c>
      <c r="G833" s="154" t="s">
        <v>263</v>
      </c>
      <c r="H833" s="155">
        <v>42</v>
      </c>
      <c r="I833" s="156">
        <v>296</v>
      </c>
      <c r="J833" s="157">
        <f>ROUND(I833*H833,2)</f>
        <v>12432</v>
      </c>
      <c r="K833" s="319" t="s">
        <v>143</v>
      </c>
      <c r="L833" s="32"/>
      <c r="M833" s="158" t="s">
        <v>1</v>
      </c>
      <c r="N833" s="159" t="s">
        <v>38</v>
      </c>
      <c r="O833" s="53"/>
      <c r="P833" s="160">
        <f>O833*H833</f>
        <v>0</v>
      </c>
      <c r="Q833" s="160">
        <v>3.5E-4</v>
      </c>
      <c r="R833" s="160">
        <f>Q833*H833</f>
        <v>1.47E-2</v>
      </c>
      <c r="S833" s="283"/>
      <c r="T833" s="283">
        <v>0</v>
      </c>
      <c r="U833" s="287"/>
      <c r="V833" s="161">
        <f>T833*H833</f>
        <v>0</v>
      </c>
      <c r="AT833" s="268" t="s">
        <v>205</v>
      </c>
      <c r="AV833" s="268" t="s">
        <v>139</v>
      </c>
      <c r="AW833" s="268" t="s">
        <v>79</v>
      </c>
      <c r="BA833" s="268" t="s">
        <v>137</v>
      </c>
      <c r="BG833" s="162">
        <f>IF(N833="základní",J833,0)</f>
        <v>0</v>
      </c>
      <c r="BH833" s="162">
        <f>IF(N833="snížená",J833,0)</f>
        <v>12432</v>
      </c>
      <c r="BI833" s="162">
        <f>IF(N833="zákl. přenesená",J833,0)</f>
        <v>0</v>
      </c>
      <c r="BJ833" s="162">
        <f>IF(N833="sníž. přenesená",J833,0)</f>
        <v>0</v>
      </c>
      <c r="BK833" s="162">
        <f>IF(N833="nulová",J833,0)</f>
        <v>0</v>
      </c>
      <c r="BL833" s="268" t="s">
        <v>79</v>
      </c>
      <c r="BM833" s="162">
        <f>ROUND(I833*H833,2)</f>
        <v>12432</v>
      </c>
      <c r="BN833" s="268" t="s">
        <v>205</v>
      </c>
      <c r="BO833" s="268" t="s">
        <v>1056</v>
      </c>
    </row>
    <row r="834" spans="1:67" s="10" customFormat="1" x14ac:dyDescent="0.2">
      <c r="A834" s="240"/>
      <c r="B834" s="163"/>
      <c r="C834" s="197"/>
      <c r="D834" s="165" t="s">
        <v>146</v>
      </c>
      <c r="E834" s="166" t="s">
        <v>1</v>
      </c>
      <c r="F834" s="166" t="s">
        <v>1040</v>
      </c>
      <c r="G834" s="164"/>
      <c r="H834" s="166" t="s">
        <v>1</v>
      </c>
      <c r="I834" s="167"/>
      <c r="J834" s="164"/>
      <c r="K834" s="164"/>
      <c r="L834" s="168"/>
      <c r="M834" s="169"/>
      <c r="N834" s="170"/>
      <c r="O834" s="170"/>
      <c r="P834" s="170"/>
      <c r="Q834" s="170"/>
      <c r="R834" s="170"/>
      <c r="S834" s="283"/>
      <c r="T834" s="288"/>
      <c r="U834" s="287"/>
      <c r="V834" s="171"/>
      <c r="AV834" s="172" t="s">
        <v>146</v>
      </c>
      <c r="AW834" s="172" t="s">
        <v>79</v>
      </c>
      <c r="AX834" s="10" t="s">
        <v>73</v>
      </c>
      <c r="AY834" s="10" t="s">
        <v>28</v>
      </c>
      <c r="AZ834" s="10" t="s">
        <v>66</v>
      </c>
      <c r="BA834" s="172" t="s">
        <v>137</v>
      </c>
    </row>
    <row r="835" spans="1:67" s="11" customFormat="1" x14ac:dyDescent="0.2">
      <c r="A835" s="241"/>
      <c r="B835" s="173"/>
      <c r="C835" s="198"/>
      <c r="D835" s="165" t="s">
        <v>146</v>
      </c>
      <c r="E835" s="175" t="s">
        <v>1</v>
      </c>
      <c r="F835" s="175">
        <v>42</v>
      </c>
      <c r="G835" s="174"/>
      <c r="H835" s="176">
        <v>42</v>
      </c>
      <c r="I835" s="177"/>
      <c r="J835" s="174"/>
      <c r="K835" s="174"/>
      <c r="L835" s="178"/>
      <c r="M835" s="179"/>
      <c r="N835" s="180"/>
      <c r="O835" s="180"/>
      <c r="P835" s="180"/>
      <c r="Q835" s="180"/>
      <c r="R835" s="180"/>
      <c r="S835" s="283"/>
      <c r="T835" s="290"/>
      <c r="U835" s="287"/>
      <c r="V835" s="181"/>
      <c r="AV835" s="182" t="s">
        <v>146</v>
      </c>
      <c r="AW835" s="182" t="s">
        <v>79</v>
      </c>
      <c r="AX835" s="11" t="s">
        <v>79</v>
      </c>
      <c r="AY835" s="11" t="s">
        <v>28</v>
      </c>
      <c r="AZ835" s="11" t="s">
        <v>66</v>
      </c>
      <c r="BA835" s="182" t="s">
        <v>137</v>
      </c>
    </row>
    <row r="836" spans="1:67" s="266" customFormat="1" ht="16.5" customHeight="1" x14ac:dyDescent="0.2">
      <c r="A836" s="200"/>
      <c r="B836" s="28"/>
      <c r="C836" s="232" t="s">
        <v>2543</v>
      </c>
      <c r="D836" s="233" t="s">
        <v>139</v>
      </c>
      <c r="E836" s="332" t="s">
        <v>1054</v>
      </c>
      <c r="F836" s="334" t="s">
        <v>1055</v>
      </c>
      <c r="G836" s="233" t="s">
        <v>263</v>
      </c>
      <c r="H836" s="234">
        <v>6</v>
      </c>
      <c r="I836" s="235">
        <v>296</v>
      </c>
      <c r="J836" s="236">
        <f>ROUND(I836*H836,2)</f>
        <v>1776</v>
      </c>
      <c r="K836" s="334" t="s">
        <v>143</v>
      </c>
      <c r="L836" s="32"/>
      <c r="M836" s="158" t="s">
        <v>1</v>
      </c>
      <c r="N836" s="159" t="s">
        <v>38</v>
      </c>
      <c r="O836" s="53"/>
      <c r="P836" s="160">
        <f>O836*H836</f>
        <v>0</v>
      </c>
      <c r="Q836" s="160">
        <v>3.5E-4</v>
      </c>
      <c r="R836" s="160"/>
      <c r="S836" s="257">
        <f>Q836*H836</f>
        <v>2.0999999999999999E-3</v>
      </c>
      <c r="T836" s="283">
        <v>0</v>
      </c>
      <c r="U836" s="287"/>
      <c r="V836" s="161">
        <f>T836*H836</f>
        <v>0</v>
      </c>
      <c r="AT836" s="268" t="s">
        <v>205</v>
      </c>
      <c r="AV836" s="268" t="s">
        <v>139</v>
      </c>
      <c r="AW836" s="268" t="s">
        <v>79</v>
      </c>
      <c r="BA836" s="268" t="s">
        <v>137</v>
      </c>
      <c r="BG836" s="162">
        <f>IF(N836="základní",J836,0)</f>
        <v>0</v>
      </c>
      <c r="BH836" s="162">
        <f>IF(N836="snížená",J836,0)</f>
        <v>1776</v>
      </c>
      <c r="BI836" s="162">
        <f>IF(N836="zákl. přenesená",J836,0)</f>
        <v>0</v>
      </c>
      <c r="BJ836" s="162">
        <f>IF(N836="sníž. přenesená",J836,0)</f>
        <v>0</v>
      </c>
      <c r="BK836" s="162">
        <f>IF(N836="nulová",J836,0)</f>
        <v>0</v>
      </c>
      <c r="BL836" s="268" t="s">
        <v>79</v>
      </c>
      <c r="BM836" s="162">
        <f>ROUND(I836*H836,2)</f>
        <v>1776</v>
      </c>
      <c r="BN836" s="268" t="s">
        <v>205</v>
      </c>
      <c r="BO836" s="268" t="s">
        <v>1056</v>
      </c>
    </row>
    <row r="837" spans="1:67" s="10" customFormat="1" x14ac:dyDescent="0.2">
      <c r="A837" s="240"/>
      <c r="B837" s="163"/>
      <c r="C837" s="197"/>
      <c r="D837" s="165" t="s">
        <v>146</v>
      </c>
      <c r="E837" s="166" t="s">
        <v>1</v>
      </c>
      <c r="F837" s="166" t="s">
        <v>1040</v>
      </c>
      <c r="G837" s="164"/>
      <c r="H837" s="166" t="s">
        <v>1</v>
      </c>
      <c r="I837" s="167"/>
      <c r="J837" s="164"/>
      <c r="K837" s="164"/>
      <c r="L837" s="168"/>
      <c r="M837" s="169"/>
      <c r="N837" s="170"/>
      <c r="O837" s="170"/>
      <c r="P837" s="170"/>
      <c r="Q837" s="170"/>
      <c r="R837" s="170"/>
      <c r="S837" s="283"/>
      <c r="T837" s="288"/>
      <c r="U837" s="287"/>
      <c r="V837" s="171"/>
      <c r="AV837" s="172" t="s">
        <v>146</v>
      </c>
      <c r="AW837" s="172" t="s">
        <v>79</v>
      </c>
      <c r="AX837" s="10" t="s">
        <v>73</v>
      </c>
      <c r="AY837" s="10" t="s">
        <v>28</v>
      </c>
      <c r="AZ837" s="10" t="s">
        <v>66</v>
      </c>
      <c r="BA837" s="172" t="s">
        <v>137</v>
      </c>
    </row>
    <row r="838" spans="1:67" s="11" customFormat="1" x14ac:dyDescent="0.2">
      <c r="A838" s="241"/>
      <c r="B838" s="173"/>
      <c r="C838" s="198"/>
      <c r="D838" s="165" t="s">
        <v>146</v>
      </c>
      <c r="E838" s="175" t="s">
        <v>1</v>
      </c>
      <c r="F838" s="175">
        <v>6</v>
      </c>
      <c r="G838" s="174"/>
      <c r="H838" s="176">
        <v>6</v>
      </c>
      <c r="I838" s="177"/>
      <c r="J838" s="174"/>
      <c r="K838" s="174"/>
      <c r="L838" s="178"/>
      <c r="M838" s="179"/>
      <c r="N838" s="180"/>
      <c r="O838" s="180"/>
      <c r="P838" s="180"/>
      <c r="Q838" s="180"/>
      <c r="R838" s="180"/>
      <c r="S838" s="283"/>
      <c r="T838" s="290"/>
      <c r="U838" s="287"/>
      <c r="V838" s="181"/>
      <c r="AV838" s="182" t="s">
        <v>146</v>
      </c>
      <c r="AW838" s="182" t="s">
        <v>79</v>
      </c>
      <c r="AX838" s="11" t="s">
        <v>79</v>
      </c>
      <c r="AY838" s="11" t="s">
        <v>28</v>
      </c>
      <c r="AZ838" s="11" t="s">
        <v>66</v>
      </c>
      <c r="BA838" s="182" t="s">
        <v>137</v>
      </c>
    </row>
    <row r="839" spans="1:67" s="266" customFormat="1" ht="16.5" customHeight="1" x14ac:dyDescent="0.2">
      <c r="A839" s="200"/>
      <c r="B839" s="28"/>
      <c r="C839" s="196" t="s">
        <v>1057</v>
      </c>
      <c r="D839" s="154" t="s">
        <v>139</v>
      </c>
      <c r="E839" s="318" t="s">
        <v>1058</v>
      </c>
      <c r="F839" s="319" t="s">
        <v>1059</v>
      </c>
      <c r="G839" s="154" t="s">
        <v>263</v>
      </c>
      <c r="H839" s="155">
        <v>8</v>
      </c>
      <c r="I839" s="156">
        <v>334</v>
      </c>
      <c r="J839" s="157">
        <f>ROUND(I839*H839,2)</f>
        <v>2672</v>
      </c>
      <c r="K839" s="319" t="s">
        <v>143</v>
      </c>
      <c r="L839" s="32"/>
      <c r="M839" s="158" t="s">
        <v>1</v>
      </c>
      <c r="N839" s="159" t="s">
        <v>38</v>
      </c>
      <c r="O839" s="53"/>
      <c r="P839" s="160">
        <f>O839*H839</f>
        <v>0</v>
      </c>
      <c r="Q839" s="160">
        <v>5.9000000000000003E-4</v>
      </c>
      <c r="R839" s="160">
        <f>Q839*H839</f>
        <v>4.7200000000000002E-3</v>
      </c>
      <c r="S839" s="283"/>
      <c r="T839" s="283">
        <v>0</v>
      </c>
      <c r="U839" s="287"/>
      <c r="V839" s="161">
        <f>T839*H839</f>
        <v>0</v>
      </c>
      <c r="AT839" s="268" t="s">
        <v>205</v>
      </c>
      <c r="AV839" s="268" t="s">
        <v>139</v>
      </c>
      <c r="AW839" s="268" t="s">
        <v>79</v>
      </c>
      <c r="BA839" s="268" t="s">
        <v>137</v>
      </c>
      <c r="BG839" s="162">
        <f>IF(N839="základní",J839,0)</f>
        <v>0</v>
      </c>
      <c r="BH839" s="162">
        <f>IF(N839="snížená",J839,0)</f>
        <v>2672</v>
      </c>
      <c r="BI839" s="162">
        <f>IF(N839="zákl. přenesená",J839,0)</f>
        <v>0</v>
      </c>
      <c r="BJ839" s="162">
        <f>IF(N839="sníž. přenesená",J839,0)</f>
        <v>0</v>
      </c>
      <c r="BK839" s="162">
        <f>IF(N839="nulová",J839,0)</f>
        <v>0</v>
      </c>
      <c r="BL839" s="268" t="s">
        <v>79</v>
      </c>
      <c r="BM839" s="162">
        <f>ROUND(I839*H839,2)</f>
        <v>2672</v>
      </c>
      <c r="BN839" s="268" t="s">
        <v>205</v>
      </c>
      <c r="BO839" s="268" t="s">
        <v>1060</v>
      </c>
    </row>
    <row r="840" spans="1:67" s="10" customFormat="1" x14ac:dyDescent="0.2">
      <c r="A840" s="240"/>
      <c r="B840" s="163"/>
      <c r="C840" s="197"/>
      <c r="D840" s="165" t="s">
        <v>146</v>
      </c>
      <c r="E840" s="166" t="s">
        <v>1</v>
      </c>
      <c r="F840" s="166" t="s">
        <v>1040</v>
      </c>
      <c r="G840" s="164"/>
      <c r="H840" s="166" t="s">
        <v>1</v>
      </c>
      <c r="I840" s="167"/>
      <c r="J840" s="164"/>
      <c r="K840" s="164"/>
      <c r="L840" s="168"/>
      <c r="M840" s="169"/>
      <c r="N840" s="170"/>
      <c r="O840" s="170"/>
      <c r="P840" s="170"/>
      <c r="Q840" s="170"/>
      <c r="R840" s="170"/>
      <c r="S840" s="283"/>
      <c r="T840" s="288"/>
      <c r="U840" s="287"/>
      <c r="V840" s="171"/>
      <c r="AV840" s="172" t="s">
        <v>146</v>
      </c>
      <c r="AW840" s="172" t="s">
        <v>79</v>
      </c>
      <c r="AX840" s="10" t="s">
        <v>73</v>
      </c>
      <c r="AY840" s="10" t="s">
        <v>28</v>
      </c>
      <c r="AZ840" s="10" t="s">
        <v>66</v>
      </c>
      <c r="BA840" s="172" t="s">
        <v>137</v>
      </c>
    </row>
    <row r="841" spans="1:67" s="11" customFormat="1" x14ac:dyDescent="0.2">
      <c r="A841" s="241"/>
      <c r="B841" s="173"/>
      <c r="C841" s="198"/>
      <c r="D841" s="165" t="s">
        <v>146</v>
      </c>
      <c r="E841" s="175" t="s">
        <v>1</v>
      </c>
      <c r="F841" s="175" t="s">
        <v>176</v>
      </c>
      <c r="G841" s="174"/>
      <c r="H841" s="176">
        <v>8</v>
      </c>
      <c r="I841" s="177"/>
      <c r="J841" s="174"/>
      <c r="K841" s="174"/>
      <c r="L841" s="178"/>
      <c r="M841" s="179"/>
      <c r="N841" s="180"/>
      <c r="O841" s="180"/>
      <c r="P841" s="180"/>
      <c r="Q841" s="180"/>
      <c r="R841" s="180"/>
      <c r="S841" s="283"/>
      <c r="T841" s="290"/>
      <c r="U841" s="287"/>
      <c r="V841" s="181"/>
      <c r="AV841" s="182" t="s">
        <v>146</v>
      </c>
      <c r="AW841" s="182" t="s">
        <v>79</v>
      </c>
      <c r="AX841" s="11" t="s">
        <v>79</v>
      </c>
      <c r="AY841" s="11" t="s">
        <v>28</v>
      </c>
      <c r="AZ841" s="11" t="s">
        <v>66</v>
      </c>
      <c r="BA841" s="182" t="s">
        <v>137</v>
      </c>
    </row>
    <row r="842" spans="1:67" s="266" customFormat="1" ht="16.5" customHeight="1" x14ac:dyDescent="0.2">
      <c r="A842" s="200"/>
      <c r="B842" s="28"/>
      <c r="C842" s="196" t="s">
        <v>1061</v>
      </c>
      <c r="D842" s="154" t="s">
        <v>139</v>
      </c>
      <c r="E842" s="318" t="s">
        <v>1062</v>
      </c>
      <c r="F842" s="319" t="s">
        <v>1063</v>
      </c>
      <c r="G842" s="154" t="s">
        <v>263</v>
      </c>
      <c r="H842" s="155">
        <v>78</v>
      </c>
      <c r="I842" s="156">
        <v>347</v>
      </c>
      <c r="J842" s="157">
        <f>ROUND(I842*H842,2)</f>
        <v>27066</v>
      </c>
      <c r="K842" s="319" t="s">
        <v>143</v>
      </c>
      <c r="L842" s="32"/>
      <c r="M842" s="158" t="s">
        <v>1</v>
      </c>
      <c r="N842" s="159" t="s">
        <v>38</v>
      </c>
      <c r="O842" s="53"/>
      <c r="P842" s="160">
        <f>O842*H842</f>
        <v>0</v>
      </c>
      <c r="Q842" s="160">
        <v>1.2099999999999999E-3</v>
      </c>
      <c r="R842" s="160">
        <f>Q842*H842</f>
        <v>9.4379999999999992E-2</v>
      </c>
      <c r="S842" s="283"/>
      <c r="T842" s="283">
        <v>0</v>
      </c>
      <c r="U842" s="287"/>
      <c r="V842" s="161">
        <f>T842*H842</f>
        <v>0</v>
      </c>
      <c r="AT842" s="268" t="s">
        <v>205</v>
      </c>
      <c r="AV842" s="268" t="s">
        <v>139</v>
      </c>
      <c r="AW842" s="268" t="s">
        <v>79</v>
      </c>
      <c r="BA842" s="268" t="s">
        <v>137</v>
      </c>
      <c r="BG842" s="162">
        <f>IF(N842="základní",J842,0)</f>
        <v>0</v>
      </c>
      <c r="BH842" s="162">
        <f>IF(N842="snížená",J842,0)</f>
        <v>27066</v>
      </c>
      <c r="BI842" s="162">
        <f>IF(N842="zákl. přenesená",J842,0)</f>
        <v>0</v>
      </c>
      <c r="BJ842" s="162">
        <f>IF(N842="sníž. přenesená",J842,0)</f>
        <v>0</v>
      </c>
      <c r="BK842" s="162">
        <f>IF(N842="nulová",J842,0)</f>
        <v>0</v>
      </c>
      <c r="BL842" s="268" t="s">
        <v>79</v>
      </c>
      <c r="BM842" s="162">
        <f>ROUND(I842*H842,2)</f>
        <v>27066</v>
      </c>
      <c r="BN842" s="268" t="s">
        <v>205</v>
      </c>
      <c r="BO842" s="268" t="s">
        <v>1064</v>
      </c>
    </row>
    <row r="843" spans="1:67" s="10" customFormat="1" x14ac:dyDescent="0.2">
      <c r="A843" s="240"/>
      <c r="B843" s="163"/>
      <c r="C843" s="197"/>
      <c r="D843" s="165" t="s">
        <v>146</v>
      </c>
      <c r="E843" s="166" t="s">
        <v>1</v>
      </c>
      <c r="F843" s="166" t="s">
        <v>1040</v>
      </c>
      <c r="G843" s="164"/>
      <c r="H843" s="166" t="s">
        <v>1</v>
      </c>
      <c r="I843" s="167"/>
      <c r="J843" s="164"/>
      <c r="K843" s="164"/>
      <c r="L843" s="168"/>
      <c r="M843" s="169"/>
      <c r="N843" s="170"/>
      <c r="O843" s="170"/>
      <c r="P843" s="170"/>
      <c r="Q843" s="170"/>
      <c r="R843" s="170"/>
      <c r="S843" s="283"/>
      <c r="T843" s="288"/>
      <c r="U843" s="287"/>
      <c r="V843" s="171"/>
      <c r="AV843" s="172" t="s">
        <v>146</v>
      </c>
      <c r="AW843" s="172" t="s">
        <v>79</v>
      </c>
      <c r="AX843" s="10" t="s">
        <v>73</v>
      </c>
      <c r="AY843" s="10" t="s">
        <v>28</v>
      </c>
      <c r="AZ843" s="10" t="s">
        <v>66</v>
      </c>
      <c r="BA843" s="172" t="s">
        <v>137</v>
      </c>
    </row>
    <row r="844" spans="1:67" s="11" customFormat="1" x14ac:dyDescent="0.2">
      <c r="A844" s="241"/>
      <c r="B844" s="173"/>
      <c r="C844" s="198"/>
      <c r="D844" s="165" t="s">
        <v>146</v>
      </c>
      <c r="E844" s="175" t="s">
        <v>1</v>
      </c>
      <c r="F844" s="175" t="s">
        <v>2544</v>
      </c>
      <c r="G844" s="174"/>
      <c r="H844" s="176">
        <v>78</v>
      </c>
      <c r="I844" s="177"/>
      <c r="J844" s="174"/>
      <c r="K844" s="174"/>
      <c r="L844" s="178"/>
      <c r="M844" s="179"/>
      <c r="N844" s="180"/>
      <c r="O844" s="180"/>
      <c r="P844" s="180"/>
      <c r="Q844" s="180"/>
      <c r="R844" s="180"/>
      <c r="S844" s="283"/>
      <c r="T844" s="290"/>
      <c r="U844" s="287"/>
      <c r="V844" s="181"/>
      <c r="AV844" s="182" t="s">
        <v>146</v>
      </c>
      <c r="AW844" s="182" t="s">
        <v>79</v>
      </c>
      <c r="AX844" s="11" t="s">
        <v>79</v>
      </c>
      <c r="AY844" s="11" t="s">
        <v>28</v>
      </c>
      <c r="AZ844" s="11" t="s">
        <v>66</v>
      </c>
      <c r="BA844" s="182" t="s">
        <v>137</v>
      </c>
    </row>
    <row r="845" spans="1:67" s="266" customFormat="1" ht="16.5" customHeight="1" x14ac:dyDescent="0.2">
      <c r="A845" s="200"/>
      <c r="B845" s="28"/>
      <c r="C845" s="232" t="s">
        <v>2546</v>
      </c>
      <c r="D845" s="233" t="s">
        <v>139</v>
      </c>
      <c r="E845" s="332" t="s">
        <v>1062</v>
      </c>
      <c r="F845" s="334" t="s">
        <v>1063</v>
      </c>
      <c r="G845" s="233" t="s">
        <v>263</v>
      </c>
      <c r="H845" s="234">
        <v>9</v>
      </c>
      <c r="I845" s="235">
        <v>347</v>
      </c>
      <c r="J845" s="236">
        <f>ROUND(I845*H845,2)</f>
        <v>3123</v>
      </c>
      <c r="K845" s="334" t="s">
        <v>143</v>
      </c>
      <c r="L845" s="32"/>
      <c r="M845" s="158" t="s">
        <v>1</v>
      </c>
      <c r="N845" s="159" t="s">
        <v>38</v>
      </c>
      <c r="O845" s="53"/>
      <c r="P845" s="160">
        <f>O845*H845</f>
        <v>0</v>
      </c>
      <c r="Q845" s="160">
        <v>1.2099999999999999E-3</v>
      </c>
      <c r="R845" s="160"/>
      <c r="S845" s="257">
        <f>Q845*H845</f>
        <v>1.0889999999999999E-2</v>
      </c>
      <c r="T845" s="283">
        <v>0</v>
      </c>
      <c r="U845" s="287"/>
      <c r="V845" s="161">
        <f>T845*H845</f>
        <v>0</v>
      </c>
      <c r="AT845" s="268" t="s">
        <v>205</v>
      </c>
      <c r="AV845" s="268" t="s">
        <v>139</v>
      </c>
      <c r="AW845" s="268" t="s">
        <v>79</v>
      </c>
      <c r="BA845" s="268" t="s">
        <v>137</v>
      </c>
      <c r="BG845" s="162">
        <f>IF(N845="základní",J845,0)</f>
        <v>0</v>
      </c>
      <c r="BH845" s="162">
        <f>IF(N845="snížená",J845,0)</f>
        <v>3123</v>
      </c>
      <c r="BI845" s="162">
        <f>IF(N845="zákl. přenesená",J845,0)</f>
        <v>0</v>
      </c>
      <c r="BJ845" s="162">
        <f>IF(N845="sníž. přenesená",J845,0)</f>
        <v>0</v>
      </c>
      <c r="BK845" s="162">
        <f>IF(N845="nulová",J845,0)</f>
        <v>0</v>
      </c>
      <c r="BL845" s="268" t="s">
        <v>79</v>
      </c>
      <c r="BM845" s="162">
        <f>ROUND(I845*H845,2)</f>
        <v>3123</v>
      </c>
      <c r="BN845" s="268" t="s">
        <v>205</v>
      </c>
      <c r="BO845" s="268" t="s">
        <v>1064</v>
      </c>
    </row>
    <row r="846" spans="1:67" s="10" customFormat="1" x14ac:dyDescent="0.2">
      <c r="A846" s="240"/>
      <c r="B846" s="163"/>
      <c r="C846" s="197"/>
      <c r="D846" s="165" t="s">
        <v>146</v>
      </c>
      <c r="E846" s="166" t="s">
        <v>1</v>
      </c>
      <c r="F846" s="166" t="s">
        <v>1040</v>
      </c>
      <c r="G846" s="164"/>
      <c r="H846" s="166" t="s">
        <v>1</v>
      </c>
      <c r="I846" s="167"/>
      <c r="J846" s="164"/>
      <c r="K846" s="164"/>
      <c r="L846" s="168"/>
      <c r="M846" s="169"/>
      <c r="N846" s="170"/>
      <c r="O846" s="170"/>
      <c r="P846" s="170"/>
      <c r="Q846" s="170"/>
      <c r="R846" s="170"/>
      <c r="S846" s="283"/>
      <c r="T846" s="288"/>
      <c r="U846" s="287"/>
      <c r="V846" s="171"/>
      <c r="AV846" s="172" t="s">
        <v>146</v>
      </c>
      <c r="AW846" s="172" t="s">
        <v>79</v>
      </c>
      <c r="AX846" s="10" t="s">
        <v>73</v>
      </c>
      <c r="AY846" s="10" t="s">
        <v>28</v>
      </c>
      <c r="AZ846" s="10" t="s">
        <v>66</v>
      </c>
      <c r="BA846" s="172" t="s">
        <v>137</v>
      </c>
    </row>
    <row r="847" spans="1:67" s="11" customFormat="1" x14ac:dyDescent="0.2">
      <c r="A847" s="241"/>
      <c r="B847" s="173"/>
      <c r="C847" s="198"/>
      <c r="D847" s="165" t="s">
        <v>146</v>
      </c>
      <c r="E847" s="175" t="s">
        <v>1</v>
      </c>
      <c r="F847" s="175">
        <v>9</v>
      </c>
      <c r="G847" s="174"/>
      <c r="H847" s="176">
        <v>9</v>
      </c>
      <c r="I847" s="177"/>
      <c r="J847" s="174"/>
      <c r="K847" s="174"/>
      <c r="L847" s="178"/>
      <c r="M847" s="179"/>
      <c r="N847" s="180"/>
      <c r="O847" s="180"/>
      <c r="P847" s="180"/>
      <c r="Q847" s="180"/>
      <c r="R847" s="180"/>
      <c r="S847" s="283"/>
      <c r="T847" s="290"/>
      <c r="U847" s="287"/>
      <c r="V847" s="181"/>
      <c r="AV847" s="182" t="s">
        <v>146</v>
      </c>
      <c r="AW847" s="182" t="s">
        <v>79</v>
      </c>
      <c r="AX847" s="11" t="s">
        <v>79</v>
      </c>
      <c r="AY847" s="11" t="s">
        <v>28</v>
      </c>
      <c r="AZ847" s="11" t="s">
        <v>66</v>
      </c>
      <c r="BA847" s="182" t="s">
        <v>137</v>
      </c>
    </row>
    <row r="848" spans="1:67" s="266" customFormat="1" ht="16.5" customHeight="1" x14ac:dyDescent="0.2">
      <c r="A848" s="200"/>
      <c r="B848" s="28"/>
      <c r="C848" s="196" t="s">
        <v>1065</v>
      </c>
      <c r="D848" s="154" t="s">
        <v>139</v>
      </c>
      <c r="E848" s="318" t="s">
        <v>1066</v>
      </c>
      <c r="F848" s="319" t="s">
        <v>1067</v>
      </c>
      <c r="G848" s="154" t="s">
        <v>285</v>
      </c>
      <c r="H848" s="155">
        <v>24</v>
      </c>
      <c r="I848" s="156">
        <v>158</v>
      </c>
      <c r="J848" s="157">
        <f>ROUND(I848*H848,2)</f>
        <v>3792</v>
      </c>
      <c r="K848" s="319" t="s">
        <v>143</v>
      </c>
      <c r="L848" s="32"/>
      <c r="M848" s="158" t="s">
        <v>1</v>
      </c>
      <c r="N848" s="159" t="s">
        <v>38</v>
      </c>
      <c r="O848" s="53"/>
      <c r="P848" s="160">
        <f>O848*H848</f>
        <v>0</v>
      </c>
      <c r="Q848" s="160">
        <v>0</v>
      </c>
      <c r="R848" s="160">
        <f>Q848*H848</f>
        <v>0</v>
      </c>
      <c r="S848" s="283"/>
      <c r="T848" s="283">
        <v>0</v>
      </c>
      <c r="U848" s="287"/>
      <c r="V848" s="161">
        <f>T848*H848</f>
        <v>0</v>
      </c>
      <c r="AT848" s="268" t="s">
        <v>205</v>
      </c>
      <c r="AV848" s="268" t="s">
        <v>139</v>
      </c>
      <c r="AW848" s="268" t="s">
        <v>79</v>
      </c>
      <c r="BA848" s="268" t="s">
        <v>137</v>
      </c>
      <c r="BG848" s="162">
        <f>IF(N848="základní",J848,0)</f>
        <v>0</v>
      </c>
      <c r="BH848" s="162">
        <f>IF(N848="snížená",J848,0)</f>
        <v>3792</v>
      </c>
      <c r="BI848" s="162">
        <f>IF(N848="zákl. přenesená",J848,0)</f>
        <v>0</v>
      </c>
      <c r="BJ848" s="162">
        <f>IF(N848="sníž. přenesená",J848,0)</f>
        <v>0</v>
      </c>
      <c r="BK848" s="162">
        <f>IF(N848="nulová",J848,0)</f>
        <v>0</v>
      </c>
      <c r="BL848" s="268" t="s">
        <v>79</v>
      </c>
      <c r="BM848" s="162">
        <f>ROUND(I848*H848,2)</f>
        <v>3792</v>
      </c>
      <c r="BN848" s="268" t="s">
        <v>205</v>
      </c>
      <c r="BO848" s="268" t="s">
        <v>1068</v>
      </c>
    </row>
    <row r="849" spans="1:67" s="10" customFormat="1" x14ac:dyDescent="0.2">
      <c r="A849" s="240"/>
      <c r="B849" s="163"/>
      <c r="C849" s="197"/>
      <c r="D849" s="165" t="s">
        <v>146</v>
      </c>
      <c r="E849" s="166" t="s">
        <v>1</v>
      </c>
      <c r="F849" s="166" t="s">
        <v>1040</v>
      </c>
      <c r="G849" s="164"/>
      <c r="H849" s="166" t="s">
        <v>1</v>
      </c>
      <c r="I849" s="167"/>
      <c r="J849" s="164"/>
      <c r="K849" s="164"/>
      <c r="L849" s="168"/>
      <c r="M849" s="169"/>
      <c r="N849" s="170"/>
      <c r="O849" s="170"/>
      <c r="P849" s="170"/>
      <c r="Q849" s="170"/>
      <c r="R849" s="170"/>
      <c r="S849" s="283"/>
      <c r="T849" s="288"/>
      <c r="U849" s="287"/>
      <c r="V849" s="171"/>
      <c r="AV849" s="172" t="s">
        <v>146</v>
      </c>
      <c r="AW849" s="172" t="s">
        <v>79</v>
      </c>
      <c r="AX849" s="10" t="s">
        <v>73</v>
      </c>
      <c r="AY849" s="10" t="s">
        <v>28</v>
      </c>
      <c r="AZ849" s="10" t="s">
        <v>66</v>
      </c>
      <c r="BA849" s="172" t="s">
        <v>137</v>
      </c>
    </row>
    <row r="850" spans="1:67" s="11" customFormat="1" x14ac:dyDescent="0.2">
      <c r="A850" s="241"/>
      <c r="B850" s="173"/>
      <c r="C850" s="198"/>
      <c r="D850" s="165" t="s">
        <v>146</v>
      </c>
      <c r="E850" s="175" t="s">
        <v>1</v>
      </c>
      <c r="F850" s="175" t="s">
        <v>250</v>
      </c>
      <c r="G850" s="174"/>
      <c r="H850" s="176">
        <v>24</v>
      </c>
      <c r="I850" s="177"/>
      <c r="J850" s="174"/>
      <c r="K850" s="174"/>
      <c r="L850" s="178"/>
      <c r="M850" s="179"/>
      <c r="N850" s="180"/>
      <c r="O850" s="180"/>
      <c r="P850" s="180"/>
      <c r="Q850" s="180"/>
      <c r="R850" s="180"/>
      <c r="S850" s="283"/>
      <c r="T850" s="290"/>
      <c r="U850" s="287"/>
      <c r="V850" s="181"/>
      <c r="AV850" s="182" t="s">
        <v>146</v>
      </c>
      <c r="AW850" s="182" t="s">
        <v>79</v>
      </c>
      <c r="AX850" s="11" t="s">
        <v>79</v>
      </c>
      <c r="AY850" s="11" t="s">
        <v>28</v>
      </c>
      <c r="AZ850" s="11" t="s">
        <v>66</v>
      </c>
      <c r="BA850" s="182" t="s">
        <v>137</v>
      </c>
    </row>
    <row r="851" spans="1:67" s="266" customFormat="1" ht="16.5" customHeight="1" x14ac:dyDescent="0.2">
      <c r="A851" s="200"/>
      <c r="B851" s="28"/>
      <c r="C851" s="196" t="s">
        <v>1069</v>
      </c>
      <c r="D851" s="154" t="s">
        <v>139</v>
      </c>
      <c r="E851" s="318" t="s">
        <v>1070</v>
      </c>
      <c r="F851" s="319" t="s">
        <v>1071</v>
      </c>
      <c r="G851" s="154" t="s">
        <v>285</v>
      </c>
      <c r="H851" s="155">
        <v>6</v>
      </c>
      <c r="I851" s="156">
        <v>205</v>
      </c>
      <c r="J851" s="157">
        <f>ROUND(I851*H851,2)</f>
        <v>1230</v>
      </c>
      <c r="K851" s="319" t="s">
        <v>143</v>
      </c>
      <c r="L851" s="32"/>
      <c r="M851" s="158" t="s">
        <v>1</v>
      </c>
      <c r="N851" s="159" t="s">
        <v>38</v>
      </c>
      <c r="O851" s="53"/>
      <c r="P851" s="160">
        <f>O851*H851</f>
        <v>0</v>
      </c>
      <c r="Q851" s="160">
        <v>0</v>
      </c>
      <c r="R851" s="160">
        <f>Q851*H851</f>
        <v>0</v>
      </c>
      <c r="S851" s="283"/>
      <c r="T851" s="283">
        <v>0</v>
      </c>
      <c r="U851" s="287"/>
      <c r="V851" s="161">
        <f>T851*H851</f>
        <v>0</v>
      </c>
      <c r="AT851" s="268" t="s">
        <v>205</v>
      </c>
      <c r="AV851" s="268" t="s">
        <v>139</v>
      </c>
      <c r="AW851" s="268" t="s">
        <v>79</v>
      </c>
      <c r="BA851" s="268" t="s">
        <v>137</v>
      </c>
      <c r="BG851" s="162">
        <f>IF(N851="základní",J851,0)</f>
        <v>0</v>
      </c>
      <c r="BH851" s="162">
        <f>IF(N851="snížená",J851,0)</f>
        <v>1230</v>
      </c>
      <c r="BI851" s="162">
        <f>IF(N851="zákl. přenesená",J851,0)</f>
        <v>0</v>
      </c>
      <c r="BJ851" s="162">
        <f>IF(N851="sníž. přenesená",J851,0)</f>
        <v>0</v>
      </c>
      <c r="BK851" s="162">
        <f>IF(N851="nulová",J851,0)</f>
        <v>0</v>
      </c>
      <c r="BL851" s="268" t="s">
        <v>79</v>
      </c>
      <c r="BM851" s="162">
        <f>ROUND(I851*H851,2)</f>
        <v>1230</v>
      </c>
      <c r="BN851" s="268" t="s">
        <v>205</v>
      </c>
      <c r="BO851" s="268" t="s">
        <v>1072</v>
      </c>
    </row>
    <row r="852" spans="1:67" s="10" customFormat="1" x14ac:dyDescent="0.2">
      <c r="A852" s="240"/>
      <c r="B852" s="163"/>
      <c r="C852" s="197"/>
      <c r="D852" s="165" t="s">
        <v>146</v>
      </c>
      <c r="E852" s="166" t="s">
        <v>1</v>
      </c>
      <c r="F852" s="166" t="s">
        <v>1040</v>
      </c>
      <c r="G852" s="164"/>
      <c r="H852" s="166" t="s">
        <v>1</v>
      </c>
      <c r="I852" s="167"/>
      <c r="J852" s="164"/>
      <c r="K852" s="164"/>
      <c r="L852" s="168"/>
      <c r="M852" s="169"/>
      <c r="N852" s="170"/>
      <c r="O852" s="170"/>
      <c r="P852" s="170"/>
      <c r="Q852" s="170"/>
      <c r="R852" s="170"/>
      <c r="S852" s="283"/>
      <c r="T852" s="288"/>
      <c r="U852" s="287"/>
      <c r="V852" s="171"/>
      <c r="AV852" s="172" t="s">
        <v>146</v>
      </c>
      <c r="AW852" s="172" t="s">
        <v>79</v>
      </c>
      <c r="AX852" s="10" t="s">
        <v>73</v>
      </c>
      <c r="AY852" s="10" t="s">
        <v>28</v>
      </c>
      <c r="AZ852" s="10" t="s">
        <v>66</v>
      </c>
      <c r="BA852" s="172" t="s">
        <v>137</v>
      </c>
    </row>
    <row r="853" spans="1:67" s="11" customFormat="1" x14ac:dyDescent="0.2">
      <c r="A853" s="241"/>
      <c r="B853" s="173"/>
      <c r="C853" s="198"/>
      <c r="D853" s="165" t="s">
        <v>146</v>
      </c>
      <c r="E853" s="175" t="s">
        <v>1</v>
      </c>
      <c r="F853" s="175" t="s">
        <v>167</v>
      </c>
      <c r="G853" s="174"/>
      <c r="H853" s="176">
        <v>6</v>
      </c>
      <c r="I853" s="177"/>
      <c r="J853" s="174"/>
      <c r="K853" s="174"/>
      <c r="L853" s="178"/>
      <c r="M853" s="179"/>
      <c r="N853" s="180"/>
      <c r="O853" s="180"/>
      <c r="P853" s="180"/>
      <c r="Q853" s="180"/>
      <c r="R853" s="180"/>
      <c r="S853" s="283"/>
      <c r="T853" s="290"/>
      <c r="U853" s="287"/>
      <c r="V853" s="181"/>
      <c r="AV853" s="182" t="s">
        <v>146</v>
      </c>
      <c r="AW853" s="182" t="s">
        <v>79</v>
      </c>
      <c r="AX853" s="11" t="s">
        <v>79</v>
      </c>
      <c r="AY853" s="11" t="s">
        <v>28</v>
      </c>
      <c r="AZ853" s="11" t="s">
        <v>66</v>
      </c>
      <c r="BA853" s="182" t="s">
        <v>137</v>
      </c>
    </row>
    <row r="854" spans="1:67" s="266" customFormat="1" ht="16.5" customHeight="1" x14ac:dyDescent="0.2">
      <c r="A854" s="200"/>
      <c r="B854" s="28"/>
      <c r="C854" s="232" t="s">
        <v>2545</v>
      </c>
      <c r="D854" s="233" t="s">
        <v>139</v>
      </c>
      <c r="E854" s="332" t="s">
        <v>1070</v>
      </c>
      <c r="F854" s="334" t="s">
        <v>1071</v>
      </c>
      <c r="G854" s="233" t="s">
        <v>285</v>
      </c>
      <c r="H854" s="234">
        <v>1</v>
      </c>
      <c r="I854" s="235">
        <v>205</v>
      </c>
      <c r="J854" s="236">
        <f>ROUND(I854*H854,2)</f>
        <v>205</v>
      </c>
      <c r="K854" s="334" t="s">
        <v>143</v>
      </c>
      <c r="L854" s="32"/>
      <c r="M854" s="158" t="s">
        <v>1</v>
      </c>
      <c r="N854" s="159" t="s">
        <v>38</v>
      </c>
      <c r="O854" s="53"/>
      <c r="P854" s="160">
        <f>O854*H854</f>
        <v>0</v>
      </c>
      <c r="Q854" s="160">
        <v>0</v>
      </c>
      <c r="R854" s="160">
        <f>Q854*H854</f>
        <v>0</v>
      </c>
      <c r="S854" s="283"/>
      <c r="T854" s="283">
        <v>0</v>
      </c>
      <c r="U854" s="287"/>
      <c r="V854" s="161">
        <f>T854*H854</f>
        <v>0</v>
      </c>
      <c r="AT854" s="268" t="s">
        <v>205</v>
      </c>
      <c r="AV854" s="268" t="s">
        <v>139</v>
      </c>
      <c r="AW854" s="268" t="s">
        <v>79</v>
      </c>
      <c r="BA854" s="268" t="s">
        <v>137</v>
      </c>
      <c r="BG854" s="162">
        <f>IF(N854="základní",J854,0)</f>
        <v>0</v>
      </c>
      <c r="BH854" s="162">
        <f>IF(N854="snížená",J854,0)</f>
        <v>205</v>
      </c>
      <c r="BI854" s="162">
        <f>IF(N854="zákl. přenesená",J854,0)</f>
        <v>0</v>
      </c>
      <c r="BJ854" s="162">
        <f>IF(N854="sníž. přenesená",J854,0)</f>
        <v>0</v>
      </c>
      <c r="BK854" s="162">
        <f>IF(N854="nulová",J854,0)</f>
        <v>0</v>
      </c>
      <c r="BL854" s="268" t="s">
        <v>79</v>
      </c>
      <c r="BM854" s="162">
        <f>ROUND(I854*H854,2)</f>
        <v>205</v>
      </c>
      <c r="BN854" s="268" t="s">
        <v>205</v>
      </c>
      <c r="BO854" s="268" t="s">
        <v>1072</v>
      </c>
    </row>
    <row r="855" spans="1:67" s="10" customFormat="1" x14ac:dyDescent="0.2">
      <c r="A855" s="240"/>
      <c r="B855" s="163"/>
      <c r="C855" s="197"/>
      <c r="D855" s="165" t="s">
        <v>146</v>
      </c>
      <c r="E855" s="166" t="s">
        <v>1</v>
      </c>
      <c r="F855" s="166" t="s">
        <v>1040</v>
      </c>
      <c r="G855" s="164"/>
      <c r="H855" s="166" t="s">
        <v>1</v>
      </c>
      <c r="I855" s="167"/>
      <c r="J855" s="164"/>
      <c r="K855" s="164"/>
      <c r="L855" s="168"/>
      <c r="M855" s="169"/>
      <c r="N855" s="170"/>
      <c r="O855" s="170"/>
      <c r="P855" s="170"/>
      <c r="Q855" s="170"/>
      <c r="R855" s="170"/>
      <c r="S855" s="283"/>
      <c r="T855" s="288"/>
      <c r="U855" s="287"/>
      <c r="V855" s="171"/>
      <c r="AV855" s="172" t="s">
        <v>146</v>
      </c>
      <c r="AW855" s="172" t="s">
        <v>79</v>
      </c>
      <c r="AX855" s="10" t="s">
        <v>73</v>
      </c>
      <c r="AY855" s="10" t="s">
        <v>28</v>
      </c>
      <c r="AZ855" s="10" t="s">
        <v>66</v>
      </c>
      <c r="BA855" s="172" t="s">
        <v>137</v>
      </c>
    </row>
    <row r="856" spans="1:67" s="11" customFormat="1" x14ac:dyDescent="0.2">
      <c r="A856" s="241"/>
      <c r="B856" s="173"/>
      <c r="C856" s="198"/>
      <c r="D856" s="165" t="s">
        <v>146</v>
      </c>
      <c r="E856" s="175" t="s">
        <v>1</v>
      </c>
      <c r="F856" s="175">
        <v>1</v>
      </c>
      <c r="G856" s="174"/>
      <c r="H856" s="176">
        <v>1</v>
      </c>
      <c r="I856" s="177"/>
      <c r="J856" s="174"/>
      <c r="K856" s="174"/>
      <c r="L856" s="178"/>
      <c r="M856" s="179"/>
      <c r="N856" s="180"/>
      <c r="O856" s="180"/>
      <c r="P856" s="180"/>
      <c r="Q856" s="180"/>
      <c r="R856" s="180"/>
      <c r="S856" s="283"/>
      <c r="T856" s="290"/>
      <c r="U856" s="287"/>
      <c r="V856" s="181"/>
      <c r="AV856" s="182" t="s">
        <v>146</v>
      </c>
      <c r="AW856" s="182" t="s">
        <v>79</v>
      </c>
      <c r="AX856" s="11" t="s">
        <v>79</v>
      </c>
      <c r="AY856" s="11" t="s">
        <v>28</v>
      </c>
      <c r="AZ856" s="11" t="s">
        <v>66</v>
      </c>
      <c r="BA856" s="182" t="s">
        <v>137</v>
      </c>
    </row>
    <row r="857" spans="1:67" s="266" customFormat="1" ht="16.5" customHeight="1" x14ac:dyDescent="0.2">
      <c r="A857" s="200"/>
      <c r="B857" s="28"/>
      <c r="C857" s="214" t="s">
        <v>1073</v>
      </c>
      <c r="D857" s="183" t="s">
        <v>217</v>
      </c>
      <c r="E857" s="320" t="s">
        <v>1074</v>
      </c>
      <c r="F857" s="321" t="s">
        <v>1075</v>
      </c>
      <c r="G857" s="183" t="s">
        <v>285</v>
      </c>
      <c r="H857" s="184">
        <v>4</v>
      </c>
      <c r="I857" s="185">
        <v>158</v>
      </c>
      <c r="J857" s="186">
        <f>ROUND(I857*H857,2)</f>
        <v>632</v>
      </c>
      <c r="K857" s="321" t="s">
        <v>143</v>
      </c>
      <c r="L857" s="187"/>
      <c r="M857" s="188" t="s">
        <v>1</v>
      </c>
      <c r="N857" s="189" t="s">
        <v>38</v>
      </c>
      <c r="O857" s="53"/>
      <c r="P857" s="160">
        <f>O857*H857</f>
        <v>0</v>
      </c>
      <c r="Q857" s="160">
        <v>1.3999999999999999E-4</v>
      </c>
      <c r="R857" s="160">
        <f>Q857*H857</f>
        <v>5.5999999999999995E-4</v>
      </c>
      <c r="S857" s="283"/>
      <c r="T857" s="283">
        <v>0</v>
      </c>
      <c r="U857" s="287"/>
      <c r="V857" s="161">
        <f>T857*H857</f>
        <v>0</v>
      </c>
      <c r="AT857" s="268" t="s">
        <v>292</v>
      </c>
      <c r="AV857" s="268" t="s">
        <v>217</v>
      </c>
      <c r="AW857" s="268" t="s">
        <v>79</v>
      </c>
      <c r="BA857" s="268" t="s">
        <v>137</v>
      </c>
      <c r="BG857" s="162">
        <f>IF(N857="základní",J857,0)</f>
        <v>0</v>
      </c>
      <c r="BH857" s="162">
        <f>IF(N857="snížená",J857,0)</f>
        <v>632</v>
      </c>
      <c r="BI857" s="162">
        <f>IF(N857="zákl. přenesená",J857,0)</f>
        <v>0</v>
      </c>
      <c r="BJ857" s="162">
        <f>IF(N857="sníž. přenesená",J857,0)</f>
        <v>0</v>
      </c>
      <c r="BK857" s="162">
        <f>IF(N857="nulová",J857,0)</f>
        <v>0</v>
      </c>
      <c r="BL857" s="268" t="s">
        <v>79</v>
      </c>
      <c r="BM857" s="162">
        <f>ROUND(I857*H857,2)</f>
        <v>632</v>
      </c>
      <c r="BN857" s="268" t="s">
        <v>205</v>
      </c>
      <c r="BO857" s="268" t="s">
        <v>1076</v>
      </c>
    </row>
    <row r="858" spans="1:67" s="10" customFormat="1" x14ac:dyDescent="0.2">
      <c r="A858" s="240"/>
      <c r="B858" s="163"/>
      <c r="C858" s="197"/>
      <c r="D858" s="165" t="s">
        <v>146</v>
      </c>
      <c r="E858" s="166" t="s">
        <v>1</v>
      </c>
      <c r="F858" s="166" t="s">
        <v>1040</v>
      </c>
      <c r="G858" s="164"/>
      <c r="H858" s="166" t="s">
        <v>1</v>
      </c>
      <c r="I858" s="167"/>
      <c r="J858" s="164"/>
      <c r="K858" s="164"/>
      <c r="L858" s="168"/>
      <c r="M858" s="169"/>
      <c r="N858" s="170"/>
      <c r="O858" s="170"/>
      <c r="P858" s="170"/>
      <c r="Q858" s="170"/>
      <c r="R858" s="170"/>
      <c r="S858" s="283"/>
      <c r="T858" s="288"/>
      <c r="U858" s="287"/>
      <c r="V858" s="171"/>
      <c r="AV858" s="172" t="s">
        <v>146</v>
      </c>
      <c r="AW858" s="172" t="s">
        <v>79</v>
      </c>
      <c r="AX858" s="10" t="s">
        <v>73</v>
      </c>
      <c r="AY858" s="10" t="s">
        <v>28</v>
      </c>
      <c r="AZ858" s="10" t="s">
        <v>66</v>
      </c>
      <c r="BA858" s="172" t="s">
        <v>137</v>
      </c>
    </row>
    <row r="859" spans="1:67" s="11" customFormat="1" x14ac:dyDescent="0.2">
      <c r="A859" s="241"/>
      <c r="B859" s="173"/>
      <c r="C859" s="198"/>
      <c r="D859" s="165" t="s">
        <v>146</v>
      </c>
      <c r="E859" s="175" t="s">
        <v>1</v>
      </c>
      <c r="F859" s="175" t="s">
        <v>2453</v>
      </c>
      <c r="G859" s="174"/>
      <c r="H859" s="176">
        <v>4</v>
      </c>
      <c r="I859" s="177"/>
      <c r="J859" s="174"/>
      <c r="K859" s="174"/>
      <c r="L859" s="178"/>
      <c r="M859" s="179"/>
      <c r="N859" s="180"/>
      <c r="O859" s="180"/>
      <c r="P859" s="180"/>
      <c r="Q859" s="180"/>
      <c r="R859" s="180"/>
      <c r="S859" s="283"/>
      <c r="T859" s="290"/>
      <c r="U859" s="287"/>
      <c r="V859" s="181"/>
      <c r="AV859" s="182" t="s">
        <v>146</v>
      </c>
      <c r="AW859" s="182" t="s">
        <v>79</v>
      </c>
      <c r="AX859" s="11" t="s">
        <v>79</v>
      </c>
      <c r="AY859" s="11" t="s">
        <v>28</v>
      </c>
      <c r="AZ859" s="11" t="s">
        <v>66</v>
      </c>
      <c r="BA859" s="182" t="s">
        <v>137</v>
      </c>
    </row>
    <row r="860" spans="1:67" s="266" customFormat="1" ht="16.5" customHeight="1" x14ac:dyDescent="0.2">
      <c r="A860" s="200"/>
      <c r="B860" s="28"/>
      <c r="C860" s="214" t="s">
        <v>1077</v>
      </c>
      <c r="D860" s="183" t="s">
        <v>217</v>
      </c>
      <c r="E860" s="320" t="s">
        <v>1078</v>
      </c>
      <c r="F860" s="321" t="s">
        <v>1079</v>
      </c>
      <c r="G860" s="183" t="s">
        <v>285</v>
      </c>
      <c r="H860" s="184">
        <v>6</v>
      </c>
      <c r="I860" s="185">
        <v>195</v>
      </c>
      <c r="J860" s="186">
        <f>ROUND(I860*H860,2)</f>
        <v>1170</v>
      </c>
      <c r="K860" s="321" t="s">
        <v>143</v>
      </c>
      <c r="L860" s="187"/>
      <c r="M860" s="188" t="s">
        <v>1</v>
      </c>
      <c r="N860" s="189" t="s">
        <v>38</v>
      </c>
      <c r="O860" s="53"/>
      <c r="P860" s="160">
        <f>O860*H860</f>
        <v>0</v>
      </c>
      <c r="Q860" s="160">
        <v>3.3E-4</v>
      </c>
      <c r="R860" s="160">
        <f>Q860*H860</f>
        <v>1.98E-3</v>
      </c>
      <c r="S860" s="283"/>
      <c r="T860" s="283">
        <v>0</v>
      </c>
      <c r="U860" s="287"/>
      <c r="V860" s="161">
        <f>T860*H860</f>
        <v>0</v>
      </c>
      <c r="AT860" s="268" t="s">
        <v>292</v>
      </c>
      <c r="AV860" s="268" t="s">
        <v>217</v>
      </c>
      <c r="AW860" s="268" t="s">
        <v>79</v>
      </c>
      <c r="BA860" s="268" t="s">
        <v>137</v>
      </c>
      <c r="BG860" s="162">
        <f>IF(N860="základní",J860,0)</f>
        <v>0</v>
      </c>
      <c r="BH860" s="162">
        <f>IF(N860="snížená",J860,0)</f>
        <v>1170</v>
      </c>
      <c r="BI860" s="162">
        <f>IF(N860="zákl. přenesená",J860,0)</f>
        <v>0</v>
      </c>
      <c r="BJ860" s="162">
        <f>IF(N860="sníž. přenesená",J860,0)</f>
        <v>0</v>
      </c>
      <c r="BK860" s="162">
        <f>IF(N860="nulová",J860,0)</f>
        <v>0</v>
      </c>
      <c r="BL860" s="268" t="s">
        <v>79</v>
      </c>
      <c r="BM860" s="162">
        <f>ROUND(I860*H860,2)</f>
        <v>1170</v>
      </c>
      <c r="BN860" s="268" t="s">
        <v>205</v>
      </c>
      <c r="BO860" s="268" t="s">
        <v>1080</v>
      </c>
    </row>
    <row r="861" spans="1:67" s="10" customFormat="1" x14ac:dyDescent="0.2">
      <c r="A861" s="240"/>
      <c r="B861" s="163"/>
      <c r="C861" s="197"/>
      <c r="D861" s="165" t="s">
        <v>146</v>
      </c>
      <c r="E861" s="166" t="s">
        <v>1</v>
      </c>
      <c r="F861" s="166" t="s">
        <v>1040</v>
      </c>
      <c r="G861" s="164"/>
      <c r="H861" s="166" t="s">
        <v>1</v>
      </c>
      <c r="I861" s="167"/>
      <c r="J861" s="164"/>
      <c r="K861" s="164"/>
      <c r="L861" s="168"/>
      <c r="M861" s="169"/>
      <c r="N861" s="170"/>
      <c r="O861" s="170"/>
      <c r="P861" s="170"/>
      <c r="Q861" s="170"/>
      <c r="R861" s="170"/>
      <c r="S861" s="283"/>
      <c r="T861" s="288"/>
      <c r="U861" s="287"/>
      <c r="V861" s="171"/>
      <c r="AV861" s="172" t="s">
        <v>146</v>
      </c>
      <c r="AW861" s="172" t="s">
        <v>79</v>
      </c>
      <c r="AX861" s="10" t="s">
        <v>73</v>
      </c>
      <c r="AY861" s="10" t="s">
        <v>28</v>
      </c>
      <c r="AZ861" s="10" t="s">
        <v>66</v>
      </c>
      <c r="BA861" s="172" t="s">
        <v>137</v>
      </c>
    </row>
    <row r="862" spans="1:67" s="11" customFormat="1" x14ac:dyDescent="0.2">
      <c r="A862" s="241"/>
      <c r="B862" s="173"/>
      <c r="C862" s="198"/>
      <c r="D862" s="165" t="s">
        <v>146</v>
      </c>
      <c r="E862" s="175" t="s">
        <v>1</v>
      </c>
      <c r="F862" s="175">
        <v>6</v>
      </c>
      <c r="G862" s="174"/>
      <c r="H862" s="176">
        <v>6</v>
      </c>
      <c r="I862" s="177"/>
      <c r="J862" s="174"/>
      <c r="K862" s="174"/>
      <c r="L862" s="178"/>
      <c r="M862" s="179"/>
      <c r="N862" s="180"/>
      <c r="O862" s="180"/>
      <c r="P862" s="180"/>
      <c r="Q862" s="180"/>
      <c r="R862" s="180"/>
      <c r="S862" s="283"/>
      <c r="T862" s="290"/>
      <c r="U862" s="287"/>
      <c r="V862" s="181"/>
      <c r="AV862" s="182" t="s">
        <v>146</v>
      </c>
      <c r="AW862" s="182" t="s">
        <v>79</v>
      </c>
      <c r="AX862" s="11" t="s">
        <v>79</v>
      </c>
      <c r="AY862" s="11" t="s">
        <v>28</v>
      </c>
      <c r="AZ862" s="11" t="s">
        <v>66</v>
      </c>
      <c r="BA862" s="182" t="s">
        <v>137</v>
      </c>
    </row>
    <row r="863" spans="1:67" s="266" customFormat="1" ht="16.5" customHeight="1" x14ac:dyDescent="0.2">
      <c r="A863" s="200"/>
      <c r="B863" s="28"/>
      <c r="C863" s="242" t="s">
        <v>2547</v>
      </c>
      <c r="D863" s="242" t="s">
        <v>217</v>
      </c>
      <c r="E863" s="336" t="s">
        <v>1078</v>
      </c>
      <c r="F863" s="337" t="s">
        <v>1079</v>
      </c>
      <c r="G863" s="242" t="s">
        <v>285</v>
      </c>
      <c r="H863" s="243">
        <v>1</v>
      </c>
      <c r="I863" s="244">
        <v>195</v>
      </c>
      <c r="J863" s="245">
        <f>ROUND(I863*H863,2)</f>
        <v>195</v>
      </c>
      <c r="K863" s="337" t="s">
        <v>143</v>
      </c>
      <c r="L863" s="187"/>
      <c r="M863" s="188" t="s">
        <v>1</v>
      </c>
      <c r="N863" s="189" t="s">
        <v>38</v>
      </c>
      <c r="O863" s="53"/>
      <c r="P863" s="160">
        <f>O863*H863</f>
        <v>0</v>
      </c>
      <c r="Q863" s="160">
        <v>3.3E-4</v>
      </c>
      <c r="R863" s="160"/>
      <c r="S863" s="257">
        <f>Q863*H863</f>
        <v>3.3E-4</v>
      </c>
      <c r="T863" s="283">
        <v>0</v>
      </c>
      <c r="U863" s="287"/>
      <c r="V863" s="161">
        <f>T863*H863</f>
        <v>0</v>
      </c>
      <c r="AT863" s="268" t="s">
        <v>292</v>
      </c>
      <c r="AV863" s="268" t="s">
        <v>217</v>
      </c>
      <c r="AW863" s="268" t="s">
        <v>79</v>
      </c>
      <c r="BA863" s="268" t="s">
        <v>137</v>
      </c>
      <c r="BG863" s="162">
        <f>IF(N863="základní",J863,0)</f>
        <v>0</v>
      </c>
      <c r="BH863" s="162">
        <f>IF(N863="snížená",J863,0)</f>
        <v>195</v>
      </c>
      <c r="BI863" s="162">
        <f>IF(N863="zákl. přenesená",J863,0)</f>
        <v>0</v>
      </c>
      <c r="BJ863" s="162">
        <f>IF(N863="sníž. přenesená",J863,0)</f>
        <v>0</v>
      </c>
      <c r="BK863" s="162">
        <f>IF(N863="nulová",J863,0)</f>
        <v>0</v>
      </c>
      <c r="BL863" s="268" t="s">
        <v>79</v>
      </c>
      <c r="BM863" s="162">
        <f>ROUND(I863*H863,2)</f>
        <v>195</v>
      </c>
      <c r="BN863" s="268" t="s">
        <v>205</v>
      </c>
      <c r="BO863" s="268" t="s">
        <v>1080</v>
      </c>
    </row>
    <row r="864" spans="1:67" s="10" customFormat="1" x14ac:dyDescent="0.2">
      <c r="A864" s="240"/>
      <c r="B864" s="163"/>
      <c r="C864" s="197"/>
      <c r="D864" s="165" t="s">
        <v>146</v>
      </c>
      <c r="E864" s="166" t="s">
        <v>1</v>
      </c>
      <c r="F864" s="166" t="s">
        <v>1040</v>
      </c>
      <c r="G864" s="164"/>
      <c r="H864" s="166" t="s">
        <v>1</v>
      </c>
      <c r="I864" s="167"/>
      <c r="J864" s="164"/>
      <c r="K864" s="164"/>
      <c r="L864" s="168"/>
      <c r="M864" s="169"/>
      <c r="N864" s="170"/>
      <c r="O864" s="170"/>
      <c r="P864" s="170"/>
      <c r="Q864" s="170"/>
      <c r="R864" s="170"/>
      <c r="S864" s="283"/>
      <c r="T864" s="288"/>
      <c r="U864" s="287"/>
      <c r="V864" s="171"/>
      <c r="AV864" s="172" t="s">
        <v>146</v>
      </c>
      <c r="AW864" s="172" t="s">
        <v>79</v>
      </c>
      <c r="AX864" s="10" t="s">
        <v>73</v>
      </c>
      <c r="AY864" s="10" t="s">
        <v>28</v>
      </c>
      <c r="AZ864" s="10" t="s">
        <v>66</v>
      </c>
      <c r="BA864" s="172" t="s">
        <v>137</v>
      </c>
    </row>
    <row r="865" spans="1:67" s="11" customFormat="1" x14ac:dyDescent="0.2">
      <c r="A865" s="241"/>
      <c r="B865" s="173"/>
      <c r="C865" s="198"/>
      <c r="D865" s="165" t="s">
        <v>146</v>
      </c>
      <c r="E865" s="175" t="s">
        <v>1</v>
      </c>
      <c r="F865" s="175">
        <v>1</v>
      </c>
      <c r="G865" s="174"/>
      <c r="H865" s="176">
        <v>1</v>
      </c>
      <c r="I865" s="177"/>
      <c r="J865" s="174"/>
      <c r="K865" s="174"/>
      <c r="L865" s="178"/>
      <c r="M865" s="179"/>
      <c r="N865" s="180"/>
      <c r="O865" s="180"/>
      <c r="P865" s="180"/>
      <c r="Q865" s="180"/>
      <c r="R865" s="180"/>
      <c r="S865" s="283"/>
      <c r="T865" s="290"/>
      <c r="U865" s="287"/>
      <c r="V865" s="181"/>
      <c r="AV865" s="182" t="s">
        <v>146</v>
      </c>
      <c r="AW865" s="182" t="s">
        <v>79</v>
      </c>
      <c r="AX865" s="11" t="s">
        <v>79</v>
      </c>
      <c r="AY865" s="11" t="s">
        <v>28</v>
      </c>
      <c r="AZ865" s="11" t="s">
        <v>66</v>
      </c>
      <c r="BA865" s="182" t="s">
        <v>137</v>
      </c>
    </row>
    <row r="866" spans="1:67" s="266" customFormat="1" ht="16.5" customHeight="1" x14ac:dyDescent="0.2">
      <c r="A866" s="200"/>
      <c r="B866" s="28"/>
      <c r="C866" s="196" t="s">
        <v>1081</v>
      </c>
      <c r="D866" s="154" t="s">
        <v>139</v>
      </c>
      <c r="E866" s="318" t="s">
        <v>1082</v>
      </c>
      <c r="F866" s="319" t="s">
        <v>1083</v>
      </c>
      <c r="G866" s="154" t="s">
        <v>285</v>
      </c>
      <c r="H866" s="155">
        <v>3</v>
      </c>
      <c r="I866" s="156">
        <v>851</v>
      </c>
      <c r="J866" s="157">
        <f>ROUND(I866*H866,2)</f>
        <v>2553</v>
      </c>
      <c r="K866" s="319" t="s">
        <v>143</v>
      </c>
      <c r="L866" s="32"/>
      <c r="M866" s="158" t="s">
        <v>1</v>
      </c>
      <c r="N866" s="159" t="s">
        <v>38</v>
      </c>
      <c r="O866" s="53"/>
      <c r="P866" s="160">
        <f>O866*H866</f>
        <v>0</v>
      </c>
      <c r="Q866" s="160">
        <v>2.9E-4</v>
      </c>
      <c r="R866" s="160">
        <f>Q866*H866</f>
        <v>8.7000000000000001E-4</v>
      </c>
      <c r="S866" s="283"/>
      <c r="T866" s="283">
        <v>0</v>
      </c>
      <c r="U866" s="287"/>
      <c r="V866" s="161">
        <f>T866*H866</f>
        <v>0</v>
      </c>
      <c r="AT866" s="268" t="s">
        <v>205</v>
      </c>
      <c r="AV866" s="268" t="s">
        <v>139</v>
      </c>
      <c r="AW866" s="268" t="s">
        <v>79</v>
      </c>
      <c r="BA866" s="268" t="s">
        <v>137</v>
      </c>
      <c r="BG866" s="162">
        <f>IF(N866="základní",J866,0)</f>
        <v>0</v>
      </c>
      <c r="BH866" s="162">
        <f>IF(N866="snížená",J866,0)</f>
        <v>2553</v>
      </c>
      <c r="BI866" s="162">
        <f>IF(N866="zákl. přenesená",J866,0)</f>
        <v>0</v>
      </c>
      <c r="BJ866" s="162">
        <f>IF(N866="sníž. přenesená",J866,0)</f>
        <v>0</v>
      </c>
      <c r="BK866" s="162">
        <f>IF(N866="nulová",J866,0)</f>
        <v>0</v>
      </c>
      <c r="BL866" s="268" t="s">
        <v>79</v>
      </c>
      <c r="BM866" s="162">
        <f>ROUND(I866*H866,2)</f>
        <v>2553</v>
      </c>
      <c r="BN866" s="268" t="s">
        <v>205</v>
      </c>
      <c r="BO866" s="268" t="s">
        <v>1084</v>
      </c>
    </row>
    <row r="867" spans="1:67" s="10" customFormat="1" x14ac:dyDescent="0.2">
      <c r="A867" s="240"/>
      <c r="B867" s="163"/>
      <c r="C867" s="197"/>
      <c r="D867" s="165" t="s">
        <v>146</v>
      </c>
      <c r="E867" s="166" t="s">
        <v>1</v>
      </c>
      <c r="F867" s="166" t="s">
        <v>1040</v>
      </c>
      <c r="G867" s="164"/>
      <c r="H867" s="166" t="s">
        <v>1</v>
      </c>
      <c r="I867" s="167"/>
      <c r="J867" s="164"/>
      <c r="K867" s="164"/>
      <c r="L867" s="168"/>
      <c r="M867" s="169"/>
      <c r="N867" s="170"/>
      <c r="O867" s="170"/>
      <c r="P867" s="170"/>
      <c r="Q867" s="170"/>
      <c r="R867" s="170"/>
      <c r="S867" s="283"/>
      <c r="T867" s="288"/>
      <c r="U867" s="287"/>
      <c r="V867" s="171"/>
      <c r="AV867" s="172" t="s">
        <v>146</v>
      </c>
      <c r="AW867" s="172" t="s">
        <v>79</v>
      </c>
      <c r="AX867" s="10" t="s">
        <v>73</v>
      </c>
      <c r="AY867" s="10" t="s">
        <v>28</v>
      </c>
      <c r="AZ867" s="10" t="s">
        <v>66</v>
      </c>
      <c r="BA867" s="172" t="s">
        <v>137</v>
      </c>
    </row>
    <row r="868" spans="1:67" s="11" customFormat="1" x14ac:dyDescent="0.2">
      <c r="A868" s="241"/>
      <c r="B868" s="173"/>
      <c r="C868" s="198"/>
      <c r="D868" s="165" t="s">
        <v>146</v>
      </c>
      <c r="E868" s="175" t="s">
        <v>1</v>
      </c>
      <c r="F868" s="175" t="s">
        <v>153</v>
      </c>
      <c r="G868" s="174"/>
      <c r="H868" s="176">
        <v>3</v>
      </c>
      <c r="I868" s="177"/>
      <c r="J868" s="174"/>
      <c r="K868" s="174"/>
      <c r="L868" s="178"/>
      <c r="M868" s="179"/>
      <c r="N868" s="180"/>
      <c r="O868" s="180"/>
      <c r="P868" s="180"/>
      <c r="Q868" s="180"/>
      <c r="R868" s="180"/>
      <c r="S868" s="283"/>
      <c r="T868" s="290"/>
      <c r="U868" s="287"/>
      <c r="V868" s="181"/>
      <c r="AV868" s="182" t="s">
        <v>146</v>
      </c>
      <c r="AW868" s="182" t="s">
        <v>79</v>
      </c>
      <c r="AX868" s="11" t="s">
        <v>79</v>
      </c>
      <c r="AY868" s="11" t="s">
        <v>28</v>
      </c>
      <c r="AZ868" s="11" t="s">
        <v>66</v>
      </c>
      <c r="BA868" s="182" t="s">
        <v>137</v>
      </c>
    </row>
    <row r="869" spans="1:67" s="266" customFormat="1" ht="16.5" customHeight="1" x14ac:dyDescent="0.2">
      <c r="A869" s="200"/>
      <c r="B869" s="28"/>
      <c r="C869" s="196" t="s">
        <v>1085</v>
      </c>
      <c r="D869" s="154" t="s">
        <v>139</v>
      </c>
      <c r="E869" s="318" t="s">
        <v>1086</v>
      </c>
      <c r="F869" s="319" t="s">
        <v>1087</v>
      </c>
      <c r="G869" s="154" t="s">
        <v>285</v>
      </c>
      <c r="H869" s="155">
        <v>1</v>
      </c>
      <c r="I869" s="156">
        <v>882</v>
      </c>
      <c r="J869" s="157">
        <f>ROUND(I869*H869,2)</f>
        <v>882</v>
      </c>
      <c r="K869" s="319" t="s">
        <v>143</v>
      </c>
      <c r="L869" s="32"/>
      <c r="M869" s="158" t="s">
        <v>1</v>
      </c>
      <c r="N869" s="159" t="s">
        <v>38</v>
      </c>
      <c r="O869" s="53"/>
      <c r="P869" s="160">
        <f>O869*H869</f>
        <v>0</v>
      </c>
      <c r="Q869" s="160">
        <v>9.0000000000000006E-5</v>
      </c>
      <c r="R869" s="160">
        <f>Q869*H869</f>
        <v>9.0000000000000006E-5</v>
      </c>
      <c r="S869" s="283"/>
      <c r="T869" s="283">
        <v>0</v>
      </c>
      <c r="U869" s="287"/>
      <c r="V869" s="161">
        <f>T869*H869</f>
        <v>0</v>
      </c>
      <c r="AT869" s="268" t="s">
        <v>205</v>
      </c>
      <c r="AV869" s="268" t="s">
        <v>139</v>
      </c>
      <c r="AW869" s="268" t="s">
        <v>79</v>
      </c>
      <c r="BA869" s="268" t="s">
        <v>137</v>
      </c>
      <c r="BG869" s="162">
        <f>IF(N869="základní",J869,0)</f>
        <v>0</v>
      </c>
      <c r="BH869" s="162">
        <f>IF(N869="snížená",J869,0)</f>
        <v>882</v>
      </c>
      <c r="BI869" s="162">
        <f>IF(N869="zákl. přenesená",J869,0)</f>
        <v>0</v>
      </c>
      <c r="BJ869" s="162">
        <f>IF(N869="sníž. přenesená",J869,0)</f>
        <v>0</v>
      </c>
      <c r="BK869" s="162">
        <f>IF(N869="nulová",J869,0)</f>
        <v>0</v>
      </c>
      <c r="BL869" s="268" t="s">
        <v>79</v>
      </c>
      <c r="BM869" s="162">
        <f>ROUND(I869*H869,2)</f>
        <v>882</v>
      </c>
      <c r="BN869" s="268" t="s">
        <v>205</v>
      </c>
      <c r="BO869" s="268" t="s">
        <v>1088</v>
      </c>
    </row>
    <row r="870" spans="1:67" s="10" customFormat="1" x14ac:dyDescent="0.2">
      <c r="A870" s="240"/>
      <c r="B870" s="163"/>
      <c r="C870" s="197"/>
      <c r="D870" s="165" t="s">
        <v>146</v>
      </c>
      <c r="E870" s="166" t="s">
        <v>1</v>
      </c>
      <c r="F870" s="166" t="s">
        <v>1040</v>
      </c>
      <c r="G870" s="164"/>
      <c r="H870" s="166" t="s">
        <v>1</v>
      </c>
      <c r="I870" s="167"/>
      <c r="J870" s="164"/>
      <c r="K870" s="164"/>
      <c r="L870" s="168"/>
      <c r="M870" s="169"/>
      <c r="N870" s="170"/>
      <c r="O870" s="170"/>
      <c r="P870" s="170"/>
      <c r="Q870" s="170"/>
      <c r="R870" s="170"/>
      <c r="S870" s="283"/>
      <c r="T870" s="288"/>
      <c r="U870" s="287"/>
      <c r="V870" s="171"/>
      <c r="AV870" s="172" t="s">
        <v>146</v>
      </c>
      <c r="AW870" s="172" t="s">
        <v>79</v>
      </c>
      <c r="AX870" s="10" t="s">
        <v>73</v>
      </c>
      <c r="AY870" s="10" t="s">
        <v>28</v>
      </c>
      <c r="AZ870" s="10" t="s">
        <v>66</v>
      </c>
      <c r="BA870" s="172" t="s">
        <v>137</v>
      </c>
    </row>
    <row r="871" spans="1:67" s="11" customFormat="1" x14ac:dyDescent="0.2">
      <c r="A871" s="241"/>
      <c r="B871" s="173"/>
      <c r="C871" s="198"/>
      <c r="D871" s="165" t="s">
        <v>146</v>
      </c>
      <c r="E871" s="175" t="s">
        <v>1</v>
      </c>
      <c r="F871" s="175" t="s">
        <v>73</v>
      </c>
      <c r="G871" s="174"/>
      <c r="H871" s="176">
        <v>1</v>
      </c>
      <c r="I871" s="177"/>
      <c r="J871" s="174"/>
      <c r="K871" s="174"/>
      <c r="L871" s="178"/>
      <c r="M871" s="179"/>
      <c r="N871" s="180"/>
      <c r="O871" s="180"/>
      <c r="P871" s="180"/>
      <c r="Q871" s="180"/>
      <c r="R871" s="180"/>
      <c r="S871" s="283"/>
      <c r="T871" s="290"/>
      <c r="U871" s="287"/>
      <c r="V871" s="181"/>
      <c r="AV871" s="182" t="s">
        <v>146</v>
      </c>
      <c r="AW871" s="182" t="s">
        <v>79</v>
      </c>
      <c r="AX871" s="11" t="s">
        <v>79</v>
      </c>
      <c r="AY871" s="11" t="s">
        <v>28</v>
      </c>
      <c r="AZ871" s="11" t="s">
        <v>66</v>
      </c>
      <c r="BA871" s="182" t="s">
        <v>137</v>
      </c>
    </row>
    <row r="872" spans="1:67" s="266" customFormat="1" ht="16.5" customHeight="1" x14ac:dyDescent="0.2">
      <c r="A872" s="200"/>
      <c r="B872" s="28"/>
      <c r="C872" s="196" t="s">
        <v>1089</v>
      </c>
      <c r="D872" s="154" t="s">
        <v>139</v>
      </c>
      <c r="E872" s="318" t="s">
        <v>1090</v>
      </c>
      <c r="F872" s="319" t="s">
        <v>1091</v>
      </c>
      <c r="G872" s="154" t="s">
        <v>285</v>
      </c>
      <c r="H872" s="155">
        <v>3</v>
      </c>
      <c r="I872" s="156">
        <v>998</v>
      </c>
      <c r="J872" s="157">
        <f>ROUND(I872*H872,2)</f>
        <v>2994</v>
      </c>
      <c r="K872" s="319" t="s">
        <v>143</v>
      </c>
      <c r="L872" s="32"/>
      <c r="M872" s="158" t="s">
        <v>1</v>
      </c>
      <c r="N872" s="159" t="s">
        <v>38</v>
      </c>
      <c r="O872" s="53"/>
      <c r="P872" s="160">
        <f>O872*H872</f>
        <v>0</v>
      </c>
      <c r="Q872" s="160">
        <v>1.7000000000000001E-4</v>
      </c>
      <c r="R872" s="160">
        <f>Q872*H872</f>
        <v>5.1000000000000004E-4</v>
      </c>
      <c r="S872" s="283"/>
      <c r="T872" s="283">
        <v>0</v>
      </c>
      <c r="U872" s="287"/>
      <c r="V872" s="161">
        <f>T872*H872</f>
        <v>0</v>
      </c>
      <c r="AT872" s="268" t="s">
        <v>205</v>
      </c>
      <c r="AV872" s="268" t="s">
        <v>139</v>
      </c>
      <c r="AW872" s="268" t="s">
        <v>79</v>
      </c>
      <c r="BA872" s="268" t="s">
        <v>137</v>
      </c>
      <c r="BG872" s="162">
        <f>IF(N872="základní",J872,0)</f>
        <v>0</v>
      </c>
      <c r="BH872" s="162">
        <f>IF(N872="snížená",J872,0)</f>
        <v>2994</v>
      </c>
      <c r="BI872" s="162">
        <f>IF(N872="zákl. přenesená",J872,0)</f>
        <v>0</v>
      </c>
      <c r="BJ872" s="162">
        <f>IF(N872="sníž. přenesená",J872,0)</f>
        <v>0</v>
      </c>
      <c r="BK872" s="162">
        <f>IF(N872="nulová",J872,0)</f>
        <v>0</v>
      </c>
      <c r="BL872" s="268" t="s">
        <v>79</v>
      </c>
      <c r="BM872" s="162">
        <f>ROUND(I872*H872,2)</f>
        <v>2994</v>
      </c>
      <c r="BN872" s="268" t="s">
        <v>205</v>
      </c>
      <c r="BO872" s="268" t="s">
        <v>1092</v>
      </c>
    </row>
    <row r="873" spans="1:67" s="10" customFormat="1" x14ac:dyDescent="0.2">
      <c r="A873" s="240"/>
      <c r="B873" s="163"/>
      <c r="C873" s="197"/>
      <c r="D873" s="165" t="s">
        <v>146</v>
      </c>
      <c r="E873" s="166" t="s">
        <v>1</v>
      </c>
      <c r="F873" s="166" t="s">
        <v>1040</v>
      </c>
      <c r="G873" s="164"/>
      <c r="H873" s="166" t="s">
        <v>1</v>
      </c>
      <c r="I873" s="167"/>
      <c r="J873" s="164"/>
      <c r="K873" s="164"/>
      <c r="L873" s="168"/>
      <c r="M873" s="169"/>
      <c r="N873" s="170"/>
      <c r="O873" s="170"/>
      <c r="P873" s="170"/>
      <c r="Q873" s="170"/>
      <c r="R873" s="170"/>
      <c r="S873" s="283"/>
      <c r="T873" s="288"/>
      <c r="U873" s="287"/>
      <c r="V873" s="171"/>
      <c r="AV873" s="172" t="s">
        <v>146</v>
      </c>
      <c r="AW873" s="172" t="s">
        <v>79</v>
      </c>
      <c r="AX873" s="10" t="s">
        <v>73</v>
      </c>
      <c r="AY873" s="10" t="s">
        <v>28</v>
      </c>
      <c r="AZ873" s="10" t="s">
        <v>66</v>
      </c>
      <c r="BA873" s="172" t="s">
        <v>137</v>
      </c>
    </row>
    <row r="874" spans="1:67" s="11" customFormat="1" x14ac:dyDescent="0.2">
      <c r="A874" s="241"/>
      <c r="B874" s="173"/>
      <c r="C874" s="198"/>
      <c r="D874" s="165" t="s">
        <v>146</v>
      </c>
      <c r="E874" s="175" t="s">
        <v>1</v>
      </c>
      <c r="F874" s="175" t="s">
        <v>153</v>
      </c>
      <c r="G874" s="174"/>
      <c r="H874" s="176">
        <v>3</v>
      </c>
      <c r="I874" s="177"/>
      <c r="J874" s="174"/>
      <c r="K874" s="174"/>
      <c r="L874" s="178"/>
      <c r="M874" s="179"/>
      <c r="N874" s="180"/>
      <c r="O874" s="180"/>
      <c r="P874" s="180"/>
      <c r="Q874" s="180"/>
      <c r="R874" s="180"/>
      <c r="S874" s="283"/>
      <c r="T874" s="290"/>
      <c r="U874" s="287"/>
      <c r="V874" s="181"/>
      <c r="AV874" s="182" t="s">
        <v>146</v>
      </c>
      <c r="AW874" s="182" t="s">
        <v>79</v>
      </c>
      <c r="AX874" s="11" t="s">
        <v>79</v>
      </c>
      <c r="AY874" s="11" t="s">
        <v>28</v>
      </c>
      <c r="AZ874" s="11" t="s">
        <v>66</v>
      </c>
      <c r="BA874" s="182" t="s">
        <v>137</v>
      </c>
    </row>
    <row r="875" spans="1:67" s="266" customFormat="1" ht="16.5" customHeight="1" x14ac:dyDescent="0.2">
      <c r="A875" s="200"/>
      <c r="B875" s="28"/>
      <c r="C875" s="196" t="s">
        <v>1093</v>
      </c>
      <c r="D875" s="154" t="s">
        <v>139</v>
      </c>
      <c r="E875" s="318" t="s">
        <v>1094</v>
      </c>
      <c r="F875" s="319" t="s">
        <v>1095</v>
      </c>
      <c r="G875" s="154" t="s">
        <v>285</v>
      </c>
      <c r="H875" s="155">
        <v>6</v>
      </c>
      <c r="I875" s="156">
        <v>310</v>
      </c>
      <c r="J875" s="157">
        <f>ROUND(I875*H875,2)</f>
        <v>1860</v>
      </c>
      <c r="K875" s="319" t="s">
        <v>143</v>
      </c>
      <c r="L875" s="32"/>
      <c r="M875" s="158" t="s">
        <v>1</v>
      </c>
      <c r="N875" s="159" t="s">
        <v>38</v>
      </c>
      <c r="O875" s="53"/>
      <c r="P875" s="160">
        <f>O875*H875</f>
        <v>0</v>
      </c>
      <c r="Q875" s="160">
        <v>3.4000000000000002E-4</v>
      </c>
      <c r="R875" s="160">
        <f>Q875*H875</f>
        <v>2.0400000000000001E-3</v>
      </c>
      <c r="S875" s="283"/>
      <c r="T875" s="283">
        <v>0</v>
      </c>
      <c r="U875" s="287"/>
      <c r="V875" s="161">
        <f>T875*H875</f>
        <v>0</v>
      </c>
      <c r="AT875" s="268" t="s">
        <v>205</v>
      </c>
      <c r="AV875" s="268" t="s">
        <v>139</v>
      </c>
      <c r="AW875" s="268" t="s">
        <v>79</v>
      </c>
      <c r="BA875" s="268" t="s">
        <v>137</v>
      </c>
      <c r="BG875" s="162">
        <f>IF(N875="základní",J875,0)</f>
        <v>0</v>
      </c>
      <c r="BH875" s="162">
        <f>IF(N875="snížená",J875,0)</f>
        <v>1860</v>
      </c>
      <c r="BI875" s="162">
        <f>IF(N875="zákl. přenesená",J875,0)</f>
        <v>0</v>
      </c>
      <c r="BJ875" s="162">
        <f>IF(N875="sníž. přenesená",J875,0)</f>
        <v>0</v>
      </c>
      <c r="BK875" s="162">
        <f>IF(N875="nulová",J875,0)</f>
        <v>0</v>
      </c>
      <c r="BL875" s="268" t="s">
        <v>79</v>
      </c>
      <c r="BM875" s="162">
        <f>ROUND(I875*H875,2)</f>
        <v>1860</v>
      </c>
      <c r="BN875" s="268" t="s">
        <v>205</v>
      </c>
      <c r="BO875" s="268" t="s">
        <v>1096</v>
      </c>
    </row>
    <row r="876" spans="1:67" s="10" customFormat="1" x14ac:dyDescent="0.2">
      <c r="A876" s="240"/>
      <c r="B876" s="163"/>
      <c r="C876" s="197"/>
      <c r="D876" s="165" t="s">
        <v>146</v>
      </c>
      <c r="E876" s="166" t="s">
        <v>1</v>
      </c>
      <c r="F876" s="166" t="s">
        <v>1040</v>
      </c>
      <c r="G876" s="164"/>
      <c r="H876" s="166" t="s">
        <v>1</v>
      </c>
      <c r="I876" s="167"/>
      <c r="J876" s="164"/>
      <c r="K876" s="164"/>
      <c r="L876" s="168"/>
      <c r="M876" s="169"/>
      <c r="N876" s="170"/>
      <c r="O876" s="170"/>
      <c r="P876" s="170"/>
      <c r="Q876" s="170"/>
      <c r="R876" s="170"/>
      <c r="S876" s="283"/>
      <c r="T876" s="288"/>
      <c r="U876" s="287"/>
      <c r="V876" s="171"/>
      <c r="AV876" s="172" t="s">
        <v>146</v>
      </c>
      <c r="AW876" s="172" t="s">
        <v>79</v>
      </c>
      <c r="AX876" s="10" t="s">
        <v>73</v>
      </c>
      <c r="AY876" s="10" t="s">
        <v>28</v>
      </c>
      <c r="AZ876" s="10" t="s">
        <v>66</v>
      </c>
      <c r="BA876" s="172" t="s">
        <v>137</v>
      </c>
    </row>
    <row r="877" spans="1:67" s="11" customFormat="1" x14ac:dyDescent="0.2">
      <c r="A877" s="241"/>
      <c r="B877" s="173"/>
      <c r="C877" s="198"/>
      <c r="D877" s="165" t="s">
        <v>146</v>
      </c>
      <c r="E877" s="175" t="s">
        <v>1</v>
      </c>
      <c r="F877" s="175" t="s">
        <v>167</v>
      </c>
      <c r="G877" s="174"/>
      <c r="H877" s="176">
        <v>6</v>
      </c>
      <c r="I877" s="177"/>
      <c r="J877" s="174"/>
      <c r="K877" s="174"/>
      <c r="L877" s="178"/>
      <c r="M877" s="179"/>
      <c r="N877" s="180"/>
      <c r="O877" s="180"/>
      <c r="P877" s="180"/>
      <c r="Q877" s="180"/>
      <c r="R877" s="180"/>
      <c r="S877" s="283"/>
      <c r="T877" s="290"/>
      <c r="U877" s="287"/>
      <c r="V877" s="181"/>
      <c r="AV877" s="182" t="s">
        <v>146</v>
      </c>
      <c r="AW877" s="182" t="s">
        <v>79</v>
      </c>
      <c r="AX877" s="11" t="s">
        <v>79</v>
      </c>
      <c r="AY877" s="11" t="s">
        <v>28</v>
      </c>
      <c r="AZ877" s="11" t="s">
        <v>66</v>
      </c>
      <c r="BA877" s="182" t="s">
        <v>137</v>
      </c>
    </row>
    <row r="878" spans="1:67" s="266" customFormat="1" ht="16.5" customHeight="1" x14ac:dyDescent="0.2">
      <c r="A878" s="200"/>
      <c r="B878" s="28"/>
      <c r="C878" s="196" t="s">
        <v>1097</v>
      </c>
      <c r="D878" s="154" t="s">
        <v>139</v>
      </c>
      <c r="E878" s="318" t="s">
        <v>1098</v>
      </c>
      <c r="F878" s="319" t="s">
        <v>1099</v>
      </c>
      <c r="G878" s="154" t="s">
        <v>285</v>
      </c>
      <c r="H878" s="155">
        <v>5</v>
      </c>
      <c r="I878" s="156">
        <v>733</v>
      </c>
      <c r="J878" s="157">
        <f>ROUND(I878*H878,2)</f>
        <v>3665</v>
      </c>
      <c r="K878" s="319" t="s">
        <v>1</v>
      </c>
      <c r="L878" s="32"/>
      <c r="M878" s="158" t="s">
        <v>1</v>
      </c>
      <c r="N878" s="159" t="s">
        <v>38</v>
      </c>
      <c r="O878" s="53"/>
      <c r="P878" s="160">
        <f>O878*H878</f>
        <v>0</v>
      </c>
      <c r="Q878" s="160">
        <v>1.0200000000000001E-3</v>
      </c>
      <c r="R878" s="160">
        <f>Q878*H878</f>
        <v>5.1000000000000004E-3</v>
      </c>
      <c r="S878" s="283"/>
      <c r="T878" s="283">
        <v>0</v>
      </c>
      <c r="U878" s="287"/>
      <c r="V878" s="161">
        <f>T878*H878</f>
        <v>0</v>
      </c>
      <c r="AT878" s="268" t="s">
        <v>205</v>
      </c>
      <c r="AV878" s="268" t="s">
        <v>139</v>
      </c>
      <c r="AW878" s="268" t="s">
        <v>79</v>
      </c>
      <c r="BA878" s="268" t="s">
        <v>137</v>
      </c>
      <c r="BG878" s="162">
        <f>IF(N878="základní",J878,0)</f>
        <v>0</v>
      </c>
      <c r="BH878" s="162">
        <f>IF(N878="snížená",J878,0)</f>
        <v>3665</v>
      </c>
      <c r="BI878" s="162">
        <f>IF(N878="zákl. přenesená",J878,0)</f>
        <v>0</v>
      </c>
      <c r="BJ878" s="162">
        <f>IF(N878="sníž. přenesená",J878,0)</f>
        <v>0</v>
      </c>
      <c r="BK878" s="162">
        <f>IF(N878="nulová",J878,0)</f>
        <v>0</v>
      </c>
      <c r="BL878" s="268" t="s">
        <v>79</v>
      </c>
      <c r="BM878" s="162">
        <f>ROUND(I878*H878,2)</f>
        <v>3665</v>
      </c>
      <c r="BN878" s="268" t="s">
        <v>205</v>
      </c>
      <c r="BO878" s="268" t="s">
        <v>1100</v>
      </c>
    </row>
    <row r="879" spans="1:67" s="10" customFormat="1" x14ac:dyDescent="0.2">
      <c r="A879" s="240"/>
      <c r="B879" s="163"/>
      <c r="C879" s="197"/>
      <c r="D879" s="165" t="s">
        <v>146</v>
      </c>
      <c r="E879" s="166" t="s">
        <v>1</v>
      </c>
      <c r="F879" s="166" t="s">
        <v>1040</v>
      </c>
      <c r="G879" s="164"/>
      <c r="H879" s="166" t="s">
        <v>1</v>
      </c>
      <c r="I879" s="167"/>
      <c r="J879" s="164"/>
      <c r="K879" s="164"/>
      <c r="L879" s="168"/>
      <c r="M879" s="169"/>
      <c r="N879" s="170"/>
      <c r="O879" s="170"/>
      <c r="P879" s="170"/>
      <c r="Q879" s="170"/>
      <c r="R879" s="170"/>
      <c r="S879" s="283"/>
      <c r="T879" s="288"/>
      <c r="U879" s="287"/>
      <c r="V879" s="171"/>
      <c r="AV879" s="172" t="s">
        <v>146</v>
      </c>
      <c r="AW879" s="172" t="s">
        <v>79</v>
      </c>
      <c r="AX879" s="10" t="s">
        <v>73</v>
      </c>
      <c r="AY879" s="10" t="s">
        <v>28</v>
      </c>
      <c r="AZ879" s="10" t="s">
        <v>66</v>
      </c>
      <c r="BA879" s="172" t="s">
        <v>137</v>
      </c>
    </row>
    <row r="880" spans="1:67" s="11" customFormat="1" x14ac:dyDescent="0.2">
      <c r="A880" s="241"/>
      <c r="B880" s="173"/>
      <c r="C880" s="198"/>
      <c r="D880" s="165" t="s">
        <v>146</v>
      </c>
      <c r="E880" s="175" t="s">
        <v>1</v>
      </c>
      <c r="F880" s="175" t="s">
        <v>162</v>
      </c>
      <c r="G880" s="174"/>
      <c r="H880" s="176">
        <v>5</v>
      </c>
      <c r="I880" s="177"/>
      <c r="J880" s="174"/>
      <c r="K880" s="174"/>
      <c r="L880" s="178"/>
      <c r="M880" s="179"/>
      <c r="N880" s="180"/>
      <c r="O880" s="180"/>
      <c r="P880" s="180"/>
      <c r="Q880" s="180"/>
      <c r="R880" s="180"/>
      <c r="S880" s="283"/>
      <c r="T880" s="290"/>
      <c r="U880" s="287"/>
      <c r="V880" s="181"/>
      <c r="AV880" s="182" t="s">
        <v>146</v>
      </c>
      <c r="AW880" s="182" t="s">
        <v>79</v>
      </c>
      <c r="AX880" s="11" t="s">
        <v>79</v>
      </c>
      <c r="AY880" s="11" t="s">
        <v>28</v>
      </c>
      <c r="AZ880" s="11" t="s">
        <v>66</v>
      </c>
      <c r="BA880" s="182" t="s">
        <v>137</v>
      </c>
    </row>
    <row r="881" spans="1:67" s="266" customFormat="1" ht="16.5" customHeight="1" x14ac:dyDescent="0.2">
      <c r="A881" s="200"/>
      <c r="B881" s="28"/>
      <c r="C881" s="196" t="s">
        <v>1101</v>
      </c>
      <c r="D881" s="154" t="s">
        <v>139</v>
      </c>
      <c r="E881" s="318" t="s">
        <v>1102</v>
      </c>
      <c r="F881" s="319" t="s">
        <v>1103</v>
      </c>
      <c r="G881" s="154" t="s">
        <v>285</v>
      </c>
      <c r="H881" s="155">
        <v>6</v>
      </c>
      <c r="I881" s="156">
        <v>257</v>
      </c>
      <c r="J881" s="157">
        <f>ROUND(I881*H881,2)</f>
        <v>1542</v>
      </c>
      <c r="K881" s="319" t="s">
        <v>1</v>
      </c>
      <c r="L881" s="32"/>
      <c r="M881" s="158" t="s">
        <v>1</v>
      </c>
      <c r="N881" s="159" t="s">
        <v>38</v>
      </c>
      <c r="O881" s="53"/>
      <c r="P881" s="160">
        <f>O881*H881</f>
        <v>0</v>
      </c>
      <c r="Q881" s="160">
        <v>1.0200000000000001E-3</v>
      </c>
      <c r="R881" s="160">
        <f>Q881*H881</f>
        <v>6.1200000000000004E-3</v>
      </c>
      <c r="S881" s="283"/>
      <c r="T881" s="283">
        <v>0</v>
      </c>
      <c r="U881" s="287"/>
      <c r="V881" s="161">
        <f>T881*H881</f>
        <v>0</v>
      </c>
      <c r="AT881" s="268" t="s">
        <v>205</v>
      </c>
      <c r="AV881" s="268" t="s">
        <v>139</v>
      </c>
      <c r="AW881" s="268" t="s">
        <v>79</v>
      </c>
      <c r="BA881" s="268" t="s">
        <v>137</v>
      </c>
      <c r="BG881" s="162">
        <f>IF(N881="základní",J881,0)</f>
        <v>0</v>
      </c>
      <c r="BH881" s="162">
        <f>IF(N881="snížená",J881,0)</f>
        <v>1542</v>
      </c>
      <c r="BI881" s="162">
        <f>IF(N881="zákl. přenesená",J881,0)</f>
        <v>0</v>
      </c>
      <c r="BJ881" s="162">
        <f>IF(N881="sníž. přenesená",J881,0)</f>
        <v>0</v>
      </c>
      <c r="BK881" s="162">
        <f>IF(N881="nulová",J881,0)</f>
        <v>0</v>
      </c>
      <c r="BL881" s="268" t="s">
        <v>79</v>
      </c>
      <c r="BM881" s="162">
        <f>ROUND(I881*H881,2)</f>
        <v>1542</v>
      </c>
      <c r="BN881" s="268" t="s">
        <v>205</v>
      </c>
      <c r="BO881" s="268" t="s">
        <v>1104</v>
      </c>
    </row>
    <row r="882" spans="1:67" s="10" customFormat="1" x14ac:dyDescent="0.2">
      <c r="A882" s="240"/>
      <c r="B882" s="163"/>
      <c r="C882" s="197"/>
      <c r="D882" s="165" t="s">
        <v>146</v>
      </c>
      <c r="E882" s="166" t="s">
        <v>1</v>
      </c>
      <c r="F882" s="166" t="s">
        <v>1040</v>
      </c>
      <c r="G882" s="164"/>
      <c r="H882" s="166" t="s">
        <v>1</v>
      </c>
      <c r="I882" s="167"/>
      <c r="J882" s="164"/>
      <c r="K882" s="164"/>
      <c r="L882" s="168"/>
      <c r="M882" s="169"/>
      <c r="N882" s="170"/>
      <c r="O882" s="170"/>
      <c r="P882" s="170"/>
      <c r="Q882" s="170"/>
      <c r="R882" s="170"/>
      <c r="S882" s="283"/>
      <c r="T882" s="288"/>
      <c r="U882" s="287"/>
      <c r="V882" s="171"/>
      <c r="AV882" s="172" t="s">
        <v>146</v>
      </c>
      <c r="AW882" s="172" t="s">
        <v>79</v>
      </c>
      <c r="AX882" s="10" t="s">
        <v>73</v>
      </c>
      <c r="AY882" s="10" t="s">
        <v>28</v>
      </c>
      <c r="AZ882" s="10" t="s">
        <v>66</v>
      </c>
      <c r="BA882" s="172" t="s">
        <v>137</v>
      </c>
    </row>
    <row r="883" spans="1:67" s="11" customFormat="1" x14ac:dyDescent="0.2">
      <c r="A883" s="241"/>
      <c r="B883" s="173"/>
      <c r="C883" s="198"/>
      <c r="D883" s="165" t="s">
        <v>146</v>
      </c>
      <c r="E883" s="175" t="s">
        <v>1</v>
      </c>
      <c r="F883" s="175" t="s">
        <v>167</v>
      </c>
      <c r="G883" s="174"/>
      <c r="H883" s="176">
        <v>6</v>
      </c>
      <c r="I883" s="177"/>
      <c r="J883" s="174"/>
      <c r="K883" s="174"/>
      <c r="L883" s="178"/>
      <c r="M883" s="179"/>
      <c r="N883" s="180"/>
      <c r="O883" s="180"/>
      <c r="P883" s="180"/>
      <c r="Q883" s="180"/>
      <c r="R883" s="180"/>
      <c r="S883" s="283"/>
      <c r="T883" s="290"/>
      <c r="U883" s="287"/>
      <c r="V883" s="181"/>
      <c r="AV883" s="182" t="s">
        <v>146</v>
      </c>
      <c r="AW883" s="182" t="s">
        <v>79</v>
      </c>
      <c r="AX883" s="11" t="s">
        <v>79</v>
      </c>
      <c r="AY883" s="11" t="s">
        <v>28</v>
      </c>
      <c r="AZ883" s="11" t="s">
        <v>66</v>
      </c>
      <c r="BA883" s="182" t="s">
        <v>137</v>
      </c>
    </row>
    <row r="884" spans="1:67" s="266" customFormat="1" ht="16.5" customHeight="1" x14ac:dyDescent="0.2">
      <c r="A884" s="200"/>
      <c r="B884" s="28"/>
      <c r="C884" s="196" t="s">
        <v>1105</v>
      </c>
      <c r="D884" s="154" t="s">
        <v>139</v>
      </c>
      <c r="E884" s="318" t="s">
        <v>1106</v>
      </c>
      <c r="F884" s="319" t="s">
        <v>1107</v>
      </c>
      <c r="G884" s="154" t="s">
        <v>285</v>
      </c>
      <c r="H884" s="155">
        <v>2</v>
      </c>
      <c r="I884" s="156">
        <v>1000</v>
      </c>
      <c r="J884" s="157">
        <f>ROUND(I884*H884,2)</f>
        <v>2000</v>
      </c>
      <c r="K884" s="319" t="s">
        <v>1</v>
      </c>
      <c r="L884" s="32"/>
      <c r="M884" s="158" t="s">
        <v>1</v>
      </c>
      <c r="N884" s="159" t="s">
        <v>38</v>
      </c>
      <c r="O884" s="53"/>
      <c r="P884" s="160">
        <f>O884*H884</f>
        <v>0</v>
      </c>
      <c r="Q884" s="160">
        <v>1.0200000000000001E-3</v>
      </c>
      <c r="R884" s="160">
        <f>Q884*H884</f>
        <v>2.0400000000000001E-3</v>
      </c>
      <c r="S884" s="283"/>
      <c r="T884" s="283">
        <v>0</v>
      </c>
      <c r="U884" s="287"/>
      <c r="V884" s="161">
        <f>T884*H884</f>
        <v>0</v>
      </c>
      <c r="AT884" s="268" t="s">
        <v>205</v>
      </c>
      <c r="AV884" s="268" t="s">
        <v>139</v>
      </c>
      <c r="AW884" s="268" t="s">
        <v>79</v>
      </c>
      <c r="BA884" s="268" t="s">
        <v>137</v>
      </c>
      <c r="BG884" s="162">
        <f>IF(N884="základní",J884,0)</f>
        <v>0</v>
      </c>
      <c r="BH884" s="162">
        <f>IF(N884="snížená",J884,0)</f>
        <v>2000</v>
      </c>
      <c r="BI884" s="162">
        <f>IF(N884="zákl. přenesená",J884,0)</f>
        <v>0</v>
      </c>
      <c r="BJ884" s="162">
        <f>IF(N884="sníž. přenesená",J884,0)</f>
        <v>0</v>
      </c>
      <c r="BK884" s="162">
        <f>IF(N884="nulová",J884,0)</f>
        <v>0</v>
      </c>
      <c r="BL884" s="268" t="s">
        <v>79</v>
      </c>
      <c r="BM884" s="162">
        <f>ROUND(I884*H884,2)</f>
        <v>2000</v>
      </c>
      <c r="BN884" s="268" t="s">
        <v>205</v>
      </c>
      <c r="BO884" s="268" t="s">
        <v>1108</v>
      </c>
    </row>
    <row r="885" spans="1:67" s="10" customFormat="1" x14ac:dyDescent="0.2">
      <c r="A885" s="240"/>
      <c r="B885" s="163"/>
      <c r="C885" s="197"/>
      <c r="D885" s="165" t="s">
        <v>146</v>
      </c>
      <c r="E885" s="166" t="s">
        <v>1</v>
      </c>
      <c r="F885" s="166" t="s">
        <v>1040</v>
      </c>
      <c r="G885" s="164"/>
      <c r="H885" s="166" t="s">
        <v>1</v>
      </c>
      <c r="I885" s="167"/>
      <c r="J885" s="164"/>
      <c r="K885" s="164"/>
      <c r="L885" s="168"/>
      <c r="M885" s="169"/>
      <c r="N885" s="170"/>
      <c r="O885" s="170"/>
      <c r="P885" s="170"/>
      <c r="Q885" s="170"/>
      <c r="R885" s="170"/>
      <c r="S885" s="283"/>
      <c r="T885" s="288"/>
      <c r="U885" s="287"/>
      <c r="V885" s="171"/>
      <c r="AV885" s="172" t="s">
        <v>146</v>
      </c>
      <c r="AW885" s="172" t="s">
        <v>79</v>
      </c>
      <c r="AX885" s="10" t="s">
        <v>73</v>
      </c>
      <c r="AY885" s="10" t="s">
        <v>28</v>
      </c>
      <c r="AZ885" s="10" t="s">
        <v>66</v>
      </c>
      <c r="BA885" s="172" t="s">
        <v>137</v>
      </c>
    </row>
    <row r="886" spans="1:67" s="11" customFormat="1" x14ac:dyDescent="0.2">
      <c r="A886" s="241"/>
      <c r="B886" s="173"/>
      <c r="C886" s="198"/>
      <c r="D886" s="165" t="s">
        <v>146</v>
      </c>
      <c r="E886" s="175" t="s">
        <v>1</v>
      </c>
      <c r="F886" s="175" t="s">
        <v>79</v>
      </c>
      <c r="G886" s="174"/>
      <c r="H886" s="176">
        <v>2</v>
      </c>
      <c r="I886" s="177"/>
      <c r="J886" s="174"/>
      <c r="K886" s="174"/>
      <c r="L886" s="178"/>
      <c r="M886" s="179"/>
      <c r="N886" s="180"/>
      <c r="O886" s="180"/>
      <c r="P886" s="180"/>
      <c r="Q886" s="180"/>
      <c r="R886" s="180"/>
      <c r="S886" s="283"/>
      <c r="T886" s="290"/>
      <c r="U886" s="287"/>
      <c r="V886" s="181"/>
      <c r="AV886" s="182" t="s">
        <v>146</v>
      </c>
      <c r="AW886" s="182" t="s">
        <v>79</v>
      </c>
      <c r="AX886" s="11" t="s">
        <v>79</v>
      </c>
      <c r="AY886" s="11" t="s">
        <v>28</v>
      </c>
      <c r="AZ886" s="11" t="s">
        <v>66</v>
      </c>
      <c r="BA886" s="182" t="s">
        <v>137</v>
      </c>
    </row>
    <row r="887" spans="1:67" s="266" customFormat="1" ht="16.5" customHeight="1" x14ac:dyDescent="0.2">
      <c r="A887" s="200"/>
      <c r="B887" s="28"/>
      <c r="C887" s="196" t="s">
        <v>1109</v>
      </c>
      <c r="D887" s="154" t="s">
        <v>139</v>
      </c>
      <c r="E887" s="318" t="s">
        <v>1110</v>
      </c>
      <c r="F887" s="319" t="s">
        <v>1111</v>
      </c>
      <c r="G887" s="154" t="s">
        <v>263</v>
      </c>
      <c r="H887" s="155">
        <v>164</v>
      </c>
      <c r="I887" s="156">
        <v>40</v>
      </c>
      <c r="J887" s="157">
        <f>ROUND(I887*H887,2)</f>
        <v>6560</v>
      </c>
      <c r="K887" s="319" t="s">
        <v>143</v>
      </c>
      <c r="L887" s="32"/>
      <c r="M887" s="158" t="s">
        <v>1</v>
      </c>
      <c r="N887" s="159" t="s">
        <v>38</v>
      </c>
      <c r="O887" s="53"/>
      <c r="P887" s="160">
        <f>O887*H887</f>
        <v>0</v>
      </c>
      <c r="Q887" s="160">
        <v>0</v>
      </c>
      <c r="R887" s="160">
        <f>Q887*H887</f>
        <v>0</v>
      </c>
      <c r="S887" s="283"/>
      <c r="T887" s="283">
        <v>0</v>
      </c>
      <c r="U887" s="287"/>
      <c r="V887" s="161">
        <f>T887*H887</f>
        <v>0</v>
      </c>
      <c r="AT887" s="268" t="s">
        <v>205</v>
      </c>
      <c r="AV887" s="268" t="s">
        <v>139</v>
      </c>
      <c r="AW887" s="268" t="s">
        <v>79</v>
      </c>
      <c r="BA887" s="268" t="s">
        <v>137</v>
      </c>
      <c r="BG887" s="162">
        <f>IF(N887="základní",J887,0)</f>
        <v>0</v>
      </c>
      <c r="BH887" s="162">
        <f>IF(N887="snížená",J887,0)</f>
        <v>6560</v>
      </c>
      <c r="BI887" s="162">
        <f>IF(N887="zákl. přenesená",J887,0)</f>
        <v>0</v>
      </c>
      <c r="BJ887" s="162">
        <f>IF(N887="sníž. přenesená",J887,0)</f>
        <v>0</v>
      </c>
      <c r="BK887" s="162">
        <f>IF(N887="nulová",J887,0)</f>
        <v>0</v>
      </c>
      <c r="BL887" s="268" t="s">
        <v>79</v>
      </c>
      <c r="BM887" s="162">
        <f>ROUND(I887*H887,2)</f>
        <v>6560</v>
      </c>
      <c r="BN887" s="268" t="s">
        <v>205</v>
      </c>
      <c r="BO887" s="268" t="s">
        <v>1112</v>
      </c>
    </row>
    <row r="888" spans="1:67" s="10" customFormat="1" x14ac:dyDescent="0.2">
      <c r="A888" s="240"/>
      <c r="B888" s="163"/>
      <c r="C888" s="197"/>
      <c r="D888" s="165" t="s">
        <v>146</v>
      </c>
      <c r="E888" s="166" t="s">
        <v>1</v>
      </c>
      <c r="F888" s="166" t="s">
        <v>1040</v>
      </c>
      <c r="G888" s="164"/>
      <c r="H888" s="166" t="s">
        <v>1</v>
      </c>
      <c r="I888" s="167"/>
      <c r="J888" s="164"/>
      <c r="K888" s="164"/>
      <c r="L888" s="168"/>
      <c r="M888" s="169"/>
      <c r="N888" s="170"/>
      <c r="O888" s="170"/>
      <c r="P888" s="170"/>
      <c r="Q888" s="170"/>
      <c r="R888" s="170"/>
      <c r="S888" s="283"/>
      <c r="T888" s="288"/>
      <c r="U888" s="287"/>
      <c r="V888" s="171"/>
      <c r="AV888" s="172" t="s">
        <v>146</v>
      </c>
      <c r="AW888" s="172" t="s">
        <v>79</v>
      </c>
      <c r="AX888" s="10" t="s">
        <v>73</v>
      </c>
      <c r="AY888" s="10" t="s">
        <v>28</v>
      </c>
      <c r="AZ888" s="10" t="s">
        <v>66</v>
      </c>
      <c r="BA888" s="172" t="s">
        <v>137</v>
      </c>
    </row>
    <row r="889" spans="1:67" s="11" customFormat="1" x14ac:dyDescent="0.2">
      <c r="A889" s="241"/>
      <c r="B889" s="173"/>
      <c r="C889" s="198"/>
      <c r="D889" s="165" t="s">
        <v>146</v>
      </c>
      <c r="E889" s="175" t="s">
        <v>1</v>
      </c>
      <c r="F889" s="175" t="s">
        <v>951</v>
      </c>
      <c r="G889" s="174"/>
      <c r="H889" s="176">
        <v>164</v>
      </c>
      <c r="I889" s="177"/>
      <c r="J889" s="174"/>
      <c r="K889" s="174"/>
      <c r="L889" s="178"/>
      <c r="M889" s="179"/>
      <c r="N889" s="180"/>
      <c r="O889" s="180"/>
      <c r="P889" s="180"/>
      <c r="Q889" s="180"/>
      <c r="R889" s="180"/>
      <c r="S889" s="283"/>
      <c r="T889" s="290"/>
      <c r="U889" s="287"/>
      <c r="V889" s="181"/>
      <c r="AV889" s="182" t="s">
        <v>146</v>
      </c>
      <c r="AW889" s="182" t="s">
        <v>79</v>
      </c>
      <c r="AX889" s="11" t="s">
        <v>79</v>
      </c>
      <c r="AY889" s="11" t="s">
        <v>28</v>
      </c>
      <c r="AZ889" s="11" t="s">
        <v>66</v>
      </c>
      <c r="BA889" s="182" t="s">
        <v>137</v>
      </c>
    </row>
    <row r="890" spans="1:67" s="266" customFormat="1" ht="16.5" customHeight="1" x14ac:dyDescent="0.2">
      <c r="A890" s="200"/>
      <c r="B890" s="28"/>
      <c r="C890" s="226" t="s">
        <v>2561</v>
      </c>
      <c r="D890" s="217" t="s">
        <v>139</v>
      </c>
      <c r="E890" s="322" t="s">
        <v>2454</v>
      </c>
      <c r="F890" s="323" t="s">
        <v>2455</v>
      </c>
      <c r="G890" s="217" t="s">
        <v>263</v>
      </c>
      <c r="H890" s="218">
        <v>15</v>
      </c>
      <c r="I890" s="219">
        <v>12</v>
      </c>
      <c r="J890" s="220">
        <f>ROUND(I890*H890,2)</f>
        <v>180</v>
      </c>
      <c r="K890" s="323" t="s">
        <v>143</v>
      </c>
      <c r="L890" s="32"/>
      <c r="M890" s="158" t="s">
        <v>1</v>
      </c>
      <c r="N890" s="159" t="s">
        <v>38</v>
      </c>
      <c r="O890" s="53"/>
      <c r="P890" s="160">
        <f>O890*H890</f>
        <v>0</v>
      </c>
      <c r="Q890" s="160">
        <v>0</v>
      </c>
      <c r="R890" s="160">
        <f>Q890*H890</f>
        <v>0</v>
      </c>
      <c r="S890" s="283"/>
      <c r="T890" s="283">
        <v>2.0999999999999999E-3</v>
      </c>
      <c r="U890" s="259">
        <f>T890*H890</f>
        <v>3.15E-2</v>
      </c>
      <c r="V890" s="161"/>
      <c r="AT890" s="268" t="s">
        <v>205</v>
      </c>
      <c r="AV890" s="268" t="s">
        <v>139</v>
      </c>
      <c r="AW890" s="268" t="s">
        <v>79</v>
      </c>
      <c r="BA890" s="268" t="s">
        <v>137</v>
      </c>
      <c r="BG890" s="162">
        <f>IF(N890="základní",J890,0)</f>
        <v>0</v>
      </c>
      <c r="BH890" s="162">
        <f>IF(N890="snížená",J890,0)</f>
        <v>180</v>
      </c>
      <c r="BI890" s="162">
        <f>IF(N890="zákl. přenesená",J890,0)</f>
        <v>0</v>
      </c>
      <c r="BJ890" s="162">
        <f>IF(N890="sníž. přenesená",J890,0)</f>
        <v>0</v>
      </c>
      <c r="BK890" s="162">
        <f>IF(N890="nulová",J890,0)</f>
        <v>0</v>
      </c>
      <c r="BL890" s="268" t="s">
        <v>79</v>
      </c>
      <c r="BM890" s="162">
        <f>ROUND(I890*H890,2)</f>
        <v>180</v>
      </c>
      <c r="BN890" s="268" t="s">
        <v>205</v>
      </c>
      <c r="BO890" s="268" t="s">
        <v>1112</v>
      </c>
    </row>
    <row r="891" spans="1:67" s="10" customFormat="1" x14ac:dyDescent="0.2">
      <c r="A891" s="240"/>
      <c r="B891" s="163"/>
      <c r="C891" s="197"/>
      <c r="D891" s="165" t="s">
        <v>146</v>
      </c>
      <c r="E891" s="166" t="s">
        <v>1</v>
      </c>
      <c r="F891" s="166" t="s">
        <v>1040</v>
      </c>
      <c r="G891" s="164"/>
      <c r="H891" s="166" t="s">
        <v>1</v>
      </c>
      <c r="I891" s="167"/>
      <c r="J891" s="164"/>
      <c r="K891" s="164"/>
      <c r="L891" s="168"/>
      <c r="M891" s="169"/>
      <c r="N891" s="170"/>
      <c r="O891" s="170"/>
      <c r="P891" s="170"/>
      <c r="Q891" s="170"/>
      <c r="R891" s="170"/>
      <c r="S891" s="283"/>
      <c r="T891" s="288"/>
      <c r="U891" s="287"/>
      <c r="V891" s="171"/>
      <c r="AV891" s="172" t="s">
        <v>146</v>
      </c>
      <c r="AW891" s="172" t="s">
        <v>79</v>
      </c>
      <c r="AX891" s="10" t="s">
        <v>73</v>
      </c>
      <c r="AY891" s="10" t="s">
        <v>28</v>
      </c>
      <c r="AZ891" s="10" t="s">
        <v>66</v>
      </c>
      <c r="BA891" s="172" t="s">
        <v>137</v>
      </c>
    </row>
    <row r="892" spans="1:67" s="11" customFormat="1" x14ac:dyDescent="0.2">
      <c r="A892" s="241"/>
      <c r="B892" s="173"/>
      <c r="C892" s="198"/>
      <c r="D892" s="165" t="s">
        <v>146</v>
      </c>
      <c r="E892" s="175" t="s">
        <v>1</v>
      </c>
      <c r="F892" s="175">
        <v>15</v>
      </c>
      <c r="G892" s="174"/>
      <c r="H892" s="176">
        <v>15</v>
      </c>
      <c r="I892" s="177"/>
      <c r="J892" s="174"/>
      <c r="K892" s="174"/>
      <c r="L892" s="178"/>
      <c r="M892" s="179"/>
      <c r="N892" s="180"/>
      <c r="O892" s="180"/>
      <c r="P892" s="180"/>
      <c r="Q892" s="180"/>
      <c r="R892" s="180"/>
      <c r="S892" s="283"/>
      <c r="T892" s="290"/>
      <c r="U892" s="287"/>
      <c r="V892" s="181"/>
      <c r="AV892" s="182" t="s">
        <v>146</v>
      </c>
      <c r="AW892" s="182" t="s">
        <v>79</v>
      </c>
      <c r="AX892" s="11" t="s">
        <v>79</v>
      </c>
      <c r="AY892" s="11" t="s">
        <v>28</v>
      </c>
      <c r="AZ892" s="11" t="s">
        <v>66</v>
      </c>
      <c r="BA892" s="182" t="s">
        <v>137</v>
      </c>
    </row>
    <row r="893" spans="1:67" s="266" customFormat="1" ht="16.5" customHeight="1" x14ac:dyDescent="0.2">
      <c r="A893" s="200"/>
      <c r="B893" s="28"/>
      <c r="C893" s="196" t="s">
        <v>1113</v>
      </c>
      <c r="D893" s="154" t="s">
        <v>139</v>
      </c>
      <c r="E893" s="318" t="s">
        <v>1114</v>
      </c>
      <c r="F893" s="319" t="s">
        <v>1115</v>
      </c>
      <c r="G893" s="154" t="s">
        <v>1017</v>
      </c>
      <c r="H893" s="190">
        <f>SUM(J821:J892)/100-(J890+J863+J854+J845+J836)/100</f>
        <v>851.97</v>
      </c>
      <c r="I893" s="156">
        <v>15</v>
      </c>
      <c r="J893" s="157">
        <f>ROUND(I893*H893,2)</f>
        <v>12779.55</v>
      </c>
      <c r="K893" s="319"/>
      <c r="L893" s="32"/>
      <c r="M893" s="158" t="s">
        <v>1</v>
      </c>
      <c r="N893" s="159" t="s">
        <v>38</v>
      </c>
      <c r="O893" s="53"/>
      <c r="P893" s="160">
        <f>O893*H893</f>
        <v>0</v>
      </c>
      <c r="Q893" s="160">
        <v>0</v>
      </c>
      <c r="R893" s="160">
        <f>Q893*H893</f>
        <v>0</v>
      </c>
      <c r="S893" s="283"/>
      <c r="T893" s="283">
        <v>0</v>
      </c>
      <c r="U893" s="287"/>
      <c r="V893" s="161">
        <f>T893*H893</f>
        <v>0</v>
      </c>
      <c r="AT893" s="268" t="s">
        <v>205</v>
      </c>
      <c r="AV893" s="268" t="s">
        <v>139</v>
      </c>
      <c r="AW893" s="268" t="s">
        <v>79</v>
      </c>
      <c r="BA893" s="268" t="s">
        <v>137</v>
      </c>
      <c r="BG893" s="162">
        <f>IF(N893="základní",J893,0)</f>
        <v>0</v>
      </c>
      <c r="BH893" s="162">
        <f>IF(N893="snížená",J893,0)</f>
        <v>12779.55</v>
      </c>
      <c r="BI893" s="162">
        <f>IF(N893="zákl. přenesená",J893,0)</f>
        <v>0</v>
      </c>
      <c r="BJ893" s="162">
        <f>IF(N893="sníž. přenesená",J893,0)</f>
        <v>0</v>
      </c>
      <c r="BK893" s="162">
        <f>IF(N893="nulová",J893,0)</f>
        <v>0</v>
      </c>
      <c r="BL893" s="268" t="s">
        <v>79</v>
      </c>
      <c r="BM893" s="162">
        <f>ROUND(I893*H893,2)</f>
        <v>12779.55</v>
      </c>
      <c r="BN893" s="268" t="s">
        <v>205</v>
      </c>
      <c r="BO893" s="268" t="s">
        <v>1116</v>
      </c>
    </row>
    <row r="894" spans="1:67" s="266" customFormat="1" ht="16.5" customHeight="1" x14ac:dyDescent="0.2">
      <c r="A894" s="200"/>
      <c r="B894" s="28"/>
      <c r="C894" s="232" t="s">
        <v>2597</v>
      </c>
      <c r="D894" s="233" t="s">
        <v>139</v>
      </c>
      <c r="E894" s="332" t="s">
        <v>1114</v>
      </c>
      <c r="F894" s="334" t="s">
        <v>1115</v>
      </c>
      <c r="G894" s="233" t="s">
        <v>1017</v>
      </c>
      <c r="H894" s="251">
        <f>(J890+J863+J854+J845+J836)/100</f>
        <v>54.79</v>
      </c>
      <c r="I894" s="235">
        <v>15</v>
      </c>
      <c r="J894" s="236">
        <f>ROUND(I894*H894,2)</f>
        <v>821.85</v>
      </c>
      <c r="K894" s="334"/>
      <c r="L894" s="32"/>
      <c r="M894" s="158" t="s">
        <v>1</v>
      </c>
      <c r="N894" s="159" t="s">
        <v>38</v>
      </c>
      <c r="O894" s="53"/>
      <c r="P894" s="160">
        <f>O894*H894</f>
        <v>0</v>
      </c>
      <c r="Q894" s="160">
        <v>0</v>
      </c>
      <c r="R894" s="160">
        <f>Q894*H894</f>
        <v>0</v>
      </c>
      <c r="S894" s="283"/>
      <c r="T894" s="283">
        <v>0</v>
      </c>
      <c r="U894" s="287"/>
      <c r="V894" s="161">
        <f>T894*H894</f>
        <v>0</v>
      </c>
      <c r="AT894" s="268" t="s">
        <v>205</v>
      </c>
      <c r="AV894" s="268" t="s">
        <v>139</v>
      </c>
      <c r="AW894" s="268" t="s">
        <v>79</v>
      </c>
      <c r="BA894" s="268" t="s">
        <v>137</v>
      </c>
      <c r="BG894" s="162">
        <f>IF(N894="základní",J894,0)</f>
        <v>0</v>
      </c>
      <c r="BH894" s="162">
        <f>IF(N894="snížená",J894,0)</f>
        <v>821.85</v>
      </c>
      <c r="BI894" s="162">
        <f>IF(N894="zákl. přenesená",J894,0)</f>
        <v>0</v>
      </c>
      <c r="BJ894" s="162">
        <f>IF(N894="sníž. přenesená",J894,0)</f>
        <v>0</v>
      </c>
      <c r="BK894" s="162">
        <f>IF(N894="nulová",J894,0)</f>
        <v>0</v>
      </c>
      <c r="BL894" s="268" t="s">
        <v>79</v>
      </c>
      <c r="BM894" s="162">
        <f>ROUND(I894*H894,2)</f>
        <v>821.85</v>
      </c>
      <c r="BN894" s="268" t="s">
        <v>205</v>
      </c>
      <c r="BO894" s="268" t="s">
        <v>1116</v>
      </c>
    </row>
    <row r="895" spans="1:67" s="9" customFormat="1" ht="22.9" customHeight="1" x14ac:dyDescent="0.2">
      <c r="A895" s="239"/>
      <c r="B895" s="138"/>
      <c r="C895" s="213"/>
      <c r="D895" s="140" t="s">
        <v>65</v>
      </c>
      <c r="E895" s="152" t="s">
        <v>1117</v>
      </c>
      <c r="F895" s="152" t="s">
        <v>1118</v>
      </c>
      <c r="G895" s="139"/>
      <c r="H895" s="139"/>
      <c r="I895" s="142"/>
      <c r="J895" s="153">
        <f>BM895</f>
        <v>165111.18</v>
      </c>
      <c r="K895" s="139"/>
      <c r="L895" s="144"/>
      <c r="M895" s="145"/>
      <c r="N895" s="146"/>
      <c r="O895" s="146"/>
      <c r="P895" s="147">
        <f>SUM(P896:P980)</f>
        <v>0</v>
      </c>
      <c r="Q895" s="146"/>
      <c r="R895" s="147">
        <f>SUM(R896:R980)</f>
        <v>0.33288499999999999</v>
      </c>
      <c r="S895" s="270">
        <f>SUM(S896:S980)</f>
        <v>7.2239999999999999E-2</v>
      </c>
      <c r="T895" s="271"/>
      <c r="U895" s="272">
        <f>SUM(U896:U980)</f>
        <v>1.1479999999999999E-2</v>
      </c>
      <c r="V895" s="148">
        <f>SUM(V896:V980)</f>
        <v>0</v>
      </c>
      <c r="AT895" s="149" t="s">
        <v>79</v>
      </c>
      <c r="AV895" s="150" t="s">
        <v>65</v>
      </c>
      <c r="AW895" s="150" t="s">
        <v>73</v>
      </c>
      <c r="BA895" s="149" t="s">
        <v>137</v>
      </c>
      <c r="BM895" s="151">
        <f>SUM(BM896:BM980)</f>
        <v>165111.18</v>
      </c>
    </row>
    <row r="896" spans="1:67" s="266" customFormat="1" ht="16.5" customHeight="1" x14ac:dyDescent="0.2">
      <c r="A896" s="200"/>
      <c r="B896" s="28"/>
      <c r="C896" s="196" t="s">
        <v>1119</v>
      </c>
      <c r="D896" s="154" t="s">
        <v>139</v>
      </c>
      <c r="E896" s="318" t="s">
        <v>1120</v>
      </c>
      <c r="F896" s="319" t="s">
        <v>1121</v>
      </c>
      <c r="G896" s="154" t="s">
        <v>263</v>
      </c>
      <c r="H896" s="155">
        <v>1</v>
      </c>
      <c r="I896" s="156">
        <v>273</v>
      </c>
      <c r="J896" s="157">
        <f>ROUND(I896*H896,2)</f>
        <v>273</v>
      </c>
      <c r="K896" s="319" t="s">
        <v>143</v>
      </c>
      <c r="L896" s="32"/>
      <c r="M896" s="158" t="s">
        <v>1</v>
      </c>
      <c r="N896" s="159" t="s">
        <v>38</v>
      </c>
      <c r="O896" s="53"/>
      <c r="P896" s="160">
        <f>O896*H896</f>
        <v>0</v>
      </c>
      <c r="Q896" s="160">
        <v>4.0000000000000002E-4</v>
      </c>
      <c r="R896" s="160">
        <f>Q896*H896</f>
        <v>4.0000000000000002E-4</v>
      </c>
      <c r="S896" s="283"/>
      <c r="T896" s="283">
        <v>0</v>
      </c>
      <c r="U896" s="287"/>
      <c r="V896" s="161">
        <f>T896*H896</f>
        <v>0</v>
      </c>
      <c r="AT896" s="268" t="s">
        <v>205</v>
      </c>
      <c r="AV896" s="268" t="s">
        <v>139</v>
      </c>
      <c r="AW896" s="268" t="s">
        <v>79</v>
      </c>
      <c r="BA896" s="268" t="s">
        <v>137</v>
      </c>
      <c r="BG896" s="162">
        <f>IF(N896="základní",J896,0)</f>
        <v>0</v>
      </c>
      <c r="BH896" s="162">
        <f>IF(N896="snížená",J896,0)</f>
        <v>273</v>
      </c>
      <c r="BI896" s="162">
        <f>IF(N896="zákl. přenesená",J896,0)</f>
        <v>0</v>
      </c>
      <c r="BJ896" s="162">
        <f>IF(N896="sníž. přenesená",J896,0)</f>
        <v>0</v>
      </c>
      <c r="BK896" s="162">
        <f>IF(N896="nulová",J896,0)</f>
        <v>0</v>
      </c>
      <c r="BL896" s="268" t="s">
        <v>79</v>
      </c>
      <c r="BM896" s="162">
        <f>ROUND(I896*H896,2)</f>
        <v>273</v>
      </c>
      <c r="BN896" s="268" t="s">
        <v>205</v>
      </c>
      <c r="BO896" s="268" t="s">
        <v>1122</v>
      </c>
    </row>
    <row r="897" spans="1:67" s="10" customFormat="1" x14ac:dyDescent="0.2">
      <c r="A897" s="240"/>
      <c r="B897" s="163"/>
      <c r="C897" s="197"/>
      <c r="D897" s="165" t="s">
        <v>146</v>
      </c>
      <c r="E897" s="166" t="s">
        <v>1</v>
      </c>
      <c r="F897" s="166" t="s">
        <v>1040</v>
      </c>
      <c r="G897" s="164"/>
      <c r="H897" s="166" t="s">
        <v>1</v>
      </c>
      <c r="I897" s="167"/>
      <c r="J897" s="164"/>
      <c r="K897" s="164"/>
      <c r="L897" s="168"/>
      <c r="M897" s="169"/>
      <c r="N897" s="170"/>
      <c r="O897" s="170"/>
      <c r="P897" s="170"/>
      <c r="Q897" s="170"/>
      <c r="R897" s="170"/>
      <c r="S897" s="283"/>
      <c r="T897" s="288"/>
      <c r="U897" s="287"/>
      <c r="V897" s="171"/>
      <c r="AV897" s="172" t="s">
        <v>146</v>
      </c>
      <c r="AW897" s="172" t="s">
        <v>79</v>
      </c>
      <c r="AX897" s="10" t="s">
        <v>73</v>
      </c>
      <c r="AY897" s="10" t="s">
        <v>28</v>
      </c>
      <c r="AZ897" s="10" t="s">
        <v>66</v>
      </c>
      <c r="BA897" s="172" t="s">
        <v>137</v>
      </c>
    </row>
    <row r="898" spans="1:67" s="11" customFormat="1" x14ac:dyDescent="0.2">
      <c r="A898" s="241"/>
      <c r="B898" s="173"/>
      <c r="C898" s="198"/>
      <c r="D898" s="165" t="s">
        <v>146</v>
      </c>
      <c r="E898" s="175" t="s">
        <v>1</v>
      </c>
      <c r="F898" s="175" t="s">
        <v>73</v>
      </c>
      <c r="G898" s="174"/>
      <c r="H898" s="176">
        <v>1</v>
      </c>
      <c r="I898" s="177"/>
      <c r="J898" s="174"/>
      <c r="K898" s="174"/>
      <c r="L898" s="178"/>
      <c r="M898" s="179"/>
      <c r="N898" s="180"/>
      <c r="O898" s="180"/>
      <c r="P898" s="180"/>
      <c r="Q898" s="180"/>
      <c r="R898" s="180"/>
      <c r="S898" s="283"/>
      <c r="T898" s="290"/>
      <c r="U898" s="287"/>
      <c r="V898" s="181"/>
      <c r="AV898" s="182" t="s">
        <v>146</v>
      </c>
      <c r="AW898" s="182" t="s">
        <v>79</v>
      </c>
      <c r="AX898" s="11" t="s">
        <v>79</v>
      </c>
      <c r="AY898" s="11" t="s">
        <v>28</v>
      </c>
      <c r="AZ898" s="11" t="s">
        <v>66</v>
      </c>
      <c r="BA898" s="182" t="s">
        <v>137</v>
      </c>
    </row>
    <row r="899" spans="1:67" s="266" customFormat="1" ht="16.5" customHeight="1" x14ac:dyDescent="0.2">
      <c r="A899" s="200"/>
      <c r="B899" s="28"/>
      <c r="C899" s="196" t="s">
        <v>1123</v>
      </c>
      <c r="D899" s="154" t="s">
        <v>139</v>
      </c>
      <c r="E899" s="318" t="s">
        <v>1124</v>
      </c>
      <c r="F899" s="319" t="s">
        <v>1125</v>
      </c>
      <c r="G899" s="154" t="s">
        <v>263</v>
      </c>
      <c r="H899" s="155">
        <v>1</v>
      </c>
      <c r="I899" s="156">
        <v>47</v>
      </c>
      <c r="J899" s="157">
        <f>ROUND(I899*H899,2)</f>
        <v>47</v>
      </c>
      <c r="K899" s="319" t="s">
        <v>143</v>
      </c>
      <c r="L899" s="32"/>
      <c r="M899" s="158" t="s">
        <v>1</v>
      </c>
      <c r="N899" s="159" t="s">
        <v>38</v>
      </c>
      <c r="O899" s="53"/>
      <c r="P899" s="160">
        <f>O899*H899</f>
        <v>0</v>
      </c>
      <c r="Q899" s="160">
        <v>4.0000000000000003E-5</v>
      </c>
      <c r="R899" s="160">
        <f>Q899*H899</f>
        <v>4.0000000000000003E-5</v>
      </c>
      <c r="S899" s="283"/>
      <c r="T899" s="283">
        <v>0</v>
      </c>
      <c r="U899" s="287"/>
      <c r="V899" s="161">
        <f>T899*H899</f>
        <v>0</v>
      </c>
      <c r="AT899" s="268" t="s">
        <v>205</v>
      </c>
      <c r="AV899" s="268" t="s">
        <v>139</v>
      </c>
      <c r="AW899" s="268" t="s">
        <v>79</v>
      </c>
      <c r="BA899" s="268" t="s">
        <v>137</v>
      </c>
      <c r="BG899" s="162">
        <f>IF(N899="základní",J899,0)</f>
        <v>0</v>
      </c>
      <c r="BH899" s="162">
        <f>IF(N899="snížená",J899,0)</f>
        <v>47</v>
      </c>
      <c r="BI899" s="162">
        <f>IF(N899="zákl. přenesená",J899,0)</f>
        <v>0</v>
      </c>
      <c r="BJ899" s="162">
        <f>IF(N899="sníž. přenesená",J899,0)</f>
        <v>0</v>
      </c>
      <c r="BK899" s="162">
        <f>IF(N899="nulová",J899,0)</f>
        <v>0</v>
      </c>
      <c r="BL899" s="268" t="s">
        <v>79</v>
      </c>
      <c r="BM899" s="162">
        <f>ROUND(I899*H899,2)</f>
        <v>47</v>
      </c>
      <c r="BN899" s="268" t="s">
        <v>205</v>
      </c>
      <c r="BO899" s="268" t="s">
        <v>1126</v>
      </c>
    </row>
    <row r="900" spans="1:67" s="11" customFormat="1" x14ac:dyDescent="0.2">
      <c r="A900" s="241"/>
      <c r="B900" s="173"/>
      <c r="C900" s="198"/>
      <c r="D900" s="165" t="s">
        <v>146</v>
      </c>
      <c r="E900" s="175" t="s">
        <v>1</v>
      </c>
      <c r="F900" s="175" t="s">
        <v>73</v>
      </c>
      <c r="G900" s="174"/>
      <c r="H900" s="176">
        <v>1</v>
      </c>
      <c r="I900" s="177"/>
      <c r="J900" s="174"/>
      <c r="K900" s="174"/>
      <c r="L900" s="178"/>
      <c r="M900" s="179"/>
      <c r="N900" s="180"/>
      <c r="O900" s="180"/>
      <c r="P900" s="180"/>
      <c r="Q900" s="180"/>
      <c r="R900" s="180"/>
      <c r="S900" s="283"/>
      <c r="T900" s="290"/>
      <c r="U900" s="287"/>
      <c r="V900" s="181"/>
      <c r="AV900" s="182" t="s">
        <v>146</v>
      </c>
      <c r="AW900" s="182" t="s">
        <v>79</v>
      </c>
      <c r="AX900" s="11" t="s">
        <v>79</v>
      </c>
      <c r="AY900" s="11" t="s">
        <v>28</v>
      </c>
      <c r="AZ900" s="11" t="s">
        <v>66</v>
      </c>
      <c r="BA900" s="182" t="s">
        <v>137</v>
      </c>
    </row>
    <row r="901" spans="1:67" s="266" customFormat="1" ht="16.5" customHeight="1" x14ac:dyDescent="0.2">
      <c r="A901" s="200"/>
      <c r="B901" s="28"/>
      <c r="C901" s="196" t="s">
        <v>1127</v>
      </c>
      <c r="D901" s="154" t="s">
        <v>139</v>
      </c>
      <c r="E901" s="318" t="s">
        <v>1128</v>
      </c>
      <c r="F901" s="319" t="s">
        <v>1129</v>
      </c>
      <c r="G901" s="154" t="s">
        <v>263</v>
      </c>
      <c r="H901" s="155">
        <v>69</v>
      </c>
      <c r="I901" s="156">
        <v>273</v>
      </c>
      <c r="J901" s="157">
        <f>ROUND(I901*H901,2)</f>
        <v>18837</v>
      </c>
      <c r="K901" s="319" t="s">
        <v>143</v>
      </c>
      <c r="L901" s="32"/>
      <c r="M901" s="158" t="s">
        <v>1</v>
      </c>
      <c r="N901" s="159" t="s">
        <v>38</v>
      </c>
      <c r="O901" s="53"/>
      <c r="P901" s="160">
        <f>O901*H901</f>
        <v>0</v>
      </c>
      <c r="Q901" s="160">
        <v>6.6E-4</v>
      </c>
      <c r="R901" s="160">
        <f>Q901*H901</f>
        <v>4.5539999999999997E-2</v>
      </c>
      <c r="S901" s="283"/>
      <c r="T901" s="283">
        <v>0</v>
      </c>
      <c r="U901" s="287"/>
      <c r="V901" s="161">
        <f>T901*H901</f>
        <v>0</v>
      </c>
      <c r="AT901" s="268" t="s">
        <v>205</v>
      </c>
      <c r="AV901" s="268" t="s">
        <v>139</v>
      </c>
      <c r="AW901" s="268" t="s">
        <v>79</v>
      </c>
      <c r="BA901" s="268" t="s">
        <v>137</v>
      </c>
      <c r="BG901" s="162">
        <f>IF(N901="základní",J901,0)</f>
        <v>0</v>
      </c>
      <c r="BH901" s="162">
        <f>IF(N901="snížená",J901,0)</f>
        <v>18837</v>
      </c>
      <c r="BI901" s="162">
        <f>IF(N901="zákl. přenesená",J901,0)</f>
        <v>0</v>
      </c>
      <c r="BJ901" s="162">
        <f>IF(N901="sníž. přenesená",J901,0)</f>
        <v>0</v>
      </c>
      <c r="BK901" s="162">
        <f>IF(N901="nulová",J901,0)</f>
        <v>0</v>
      </c>
      <c r="BL901" s="268" t="s">
        <v>79</v>
      </c>
      <c r="BM901" s="162">
        <f>ROUND(I901*H901,2)</f>
        <v>18837</v>
      </c>
      <c r="BN901" s="268" t="s">
        <v>205</v>
      </c>
      <c r="BO901" s="268" t="s">
        <v>1130</v>
      </c>
    </row>
    <row r="902" spans="1:67" s="10" customFormat="1" x14ac:dyDescent="0.2">
      <c r="A902" s="240"/>
      <c r="B902" s="163"/>
      <c r="C902" s="197"/>
      <c r="D902" s="165" t="s">
        <v>146</v>
      </c>
      <c r="E902" s="166" t="s">
        <v>1</v>
      </c>
      <c r="F902" s="166" t="s">
        <v>1040</v>
      </c>
      <c r="G902" s="164"/>
      <c r="H902" s="166" t="s">
        <v>1</v>
      </c>
      <c r="I902" s="167"/>
      <c r="J902" s="164"/>
      <c r="K902" s="164"/>
      <c r="L902" s="168"/>
      <c r="M902" s="169"/>
      <c r="N902" s="170"/>
      <c r="O902" s="170"/>
      <c r="P902" s="170"/>
      <c r="Q902" s="170"/>
      <c r="R902" s="170"/>
      <c r="S902" s="283"/>
      <c r="T902" s="288"/>
      <c r="U902" s="287"/>
      <c r="V902" s="171"/>
      <c r="AV902" s="172" t="s">
        <v>146</v>
      </c>
      <c r="AW902" s="172" t="s">
        <v>79</v>
      </c>
      <c r="AX902" s="10" t="s">
        <v>73</v>
      </c>
      <c r="AY902" s="10" t="s">
        <v>28</v>
      </c>
      <c r="AZ902" s="10" t="s">
        <v>66</v>
      </c>
      <c r="BA902" s="172" t="s">
        <v>137</v>
      </c>
    </row>
    <row r="903" spans="1:67" s="11" customFormat="1" x14ac:dyDescent="0.2">
      <c r="A903" s="241"/>
      <c r="B903" s="173"/>
      <c r="C903" s="198"/>
      <c r="D903" s="165" t="s">
        <v>146</v>
      </c>
      <c r="E903" s="175" t="s">
        <v>1</v>
      </c>
      <c r="F903" s="175" t="s">
        <v>505</v>
      </c>
      <c r="G903" s="174"/>
      <c r="H903" s="176">
        <v>69</v>
      </c>
      <c r="I903" s="177"/>
      <c r="J903" s="174"/>
      <c r="K903" s="174"/>
      <c r="L903" s="178"/>
      <c r="M903" s="179"/>
      <c r="N903" s="180"/>
      <c r="O903" s="180"/>
      <c r="P903" s="180"/>
      <c r="Q903" s="180"/>
      <c r="R903" s="180"/>
      <c r="S903" s="283"/>
      <c r="T903" s="290"/>
      <c r="U903" s="287"/>
      <c r="V903" s="181"/>
      <c r="AV903" s="182" t="s">
        <v>146</v>
      </c>
      <c r="AW903" s="182" t="s">
        <v>79</v>
      </c>
      <c r="AX903" s="11" t="s">
        <v>79</v>
      </c>
      <c r="AY903" s="11" t="s">
        <v>28</v>
      </c>
      <c r="AZ903" s="11" t="s">
        <v>66</v>
      </c>
      <c r="BA903" s="182" t="s">
        <v>137</v>
      </c>
    </row>
    <row r="904" spans="1:67" s="266" customFormat="1" ht="16.5" customHeight="1" x14ac:dyDescent="0.2">
      <c r="A904" s="200"/>
      <c r="B904" s="28"/>
      <c r="C904" s="196" t="s">
        <v>1131</v>
      </c>
      <c r="D904" s="154" t="s">
        <v>139</v>
      </c>
      <c r="E904" s="318" t="s">
        <v>1132</v>
      </c>
      <c r="F904" s="319" t="s">
        <v>1133</v>
      </c>
      <c r="G904" s="154" t="s">
        <v>263</v>
      </c>
      <c r="H904" s="155">
        <v>69</v>
      </c>
      <c r="I904" s="156">
        <v>47</v>
      </c>
      <c r="J904" s="157">
        <f>ROUND(I904*H904,2)</f>
        <v>3243</v>
      </c>
      <c r="K904" s="319" t="s">
        <v>143</v>
      </c>
      <c r="L904" s="32"/>
      <c r="M904" s="158" t="s">
        <v>1</v>
      </c>
      <c r="N904" s="159" t="s">
        <v>38</v>
      </c>
      <c r="O904" s="53"/>
      <c r="P904" s="160">
        <f>O904*H904</f>
        <v>0</v>
      </c>
      <c r="Q904" s="160">
        <v>5.0000000000000002E-5</v>
      </c>
      <c r="R904" s="160">
        <f>Q904*H904</f>
        <v>3.4500000000000004E-3</v>
      </c>
      <c r="S904" s="283"/>
      <c r="T904" s="283">
        <v>0</v>
      </c>
      <c r="U904" s="287"/>
      <c r="V904" s="161">
        <f>T904*H904</f>
        <v>0</v>
      </c>
      <c r="AT904" s="268" t="s">
        <v>205</v>
      </c>
      <c r="AV904" s="268" t="s">
        <v>139</v>
      </c>
      <c r="AW904" s="268" t="s">
        <v>79</v>
      </c>
      <c r="BA904" s="268" t="s">
        <v>137</v>
      </c>
      <c r="BG904" s="162">
        <f>IF(N904="základní",J904,0)</f>
        <v>0</v>
      </c>
      <c r="BH904" s="162">
        <f>IF(N904="snížená",J904,0)</f>
        <v>3243</v>
      </c>
      <c r="BI904" s="162">
        <f>IF(N904="zákl. přenesená",J904,0)</f>
        <v>0</v>
      </c>
      <c r="BJ904" s="162">
        <f>IF(N904="sníž. přenesená",J904,0)</f>
        <v>0</v>
      </c>
      <c r="BK904" s="162">
        <f>IF(N904="nulová",J904,0)</f>
        <v>0</v>
      </c>
      <c r="BL904" s="268" t="s">
        <v>79</v>
      </c>
      <c r="BM904" s="162">
        <f>ROUND(I904*H904,2)</f>
        <v>3243</v>
      </c>
      <c r="BN904" s="268" t="s">
        <v>205</v>
      </c>
      <c r="BO904" s="268" t="s">
        <v>1134</v>
      </c>
    </row>
    <row r="905" spans="1:67" s="11" customFormat="1" x14ac:dyDescent="0.2">
      <c r="A905" s="241"/>
      <c r="B905" s="173"/>
      <c r="C905" s="198"/>
      <c r="D905" s="165" t="s">
        <v>146</v>
      </c>
      <c r="E905" s="175" t="s">
        <v>1</v>
      </c>
      <c r="F905" s="175" t="s">
        <v>505</v>
      </c>
      <c r="G905" s="174"/>
      <c r="H905" s="176">
        <v>69</v>
      </c>
      <c r="I905" s="177"/>
      <c r="J905" s="174"/>
      <c r="K905" s="174"/>
      <c r="L905" s="178"/>
      <c r="M905" s="179"/>
      <c r="N905" s="180"/>
      <c r="O905" s="180"/>
      <c r="P905" s="180"/>
      <c r="Q905" s="180"/>
      <c r="R905" s="180"/>
      <c r="S905" s="283"/>
      <c r="T905" s="290"/>
      <c r="U905" s="287"/>
      <c r="V905" s="181"/>
      <c r="AV905" s="182" t="s">
        <v>146</v>
      </c>
      <c r="AW905" s="182" t="s">
        <v>79</v>
      </c>
      <c r="AX905" s="11" t="s">
        <v>79</v>
      </c>
      <c r="AY905" s="11" t="s">
        <v>28</v>
      </c>
      <c r="AZ905" s="11" t="s">
        <v>66</v>
      </c>
      <c r="BA905" s="182" t="s">
        <v>137</v>
      </c>
    </row>
    <row r="906" spans="1:67" s="266" customFormat="1" ht="16.5" customHeight="1" x14ac:dyDescent="0.2">
      <c r="A906" s="200"/>
      <c r="B906" s="28"/>
      <c r="C906" s="196" t="s">
        <v>1135</v>
      </c>
      <c r="D906" s="154" t="s">
        <v>139</v>
      </c>
      <c r="E906" s="318" t="s">
        <v>1136</v>
      </c>
      <c r="F906" s="319" t="s">
        <v>1137</v>
      </c>
      <c r="G906" s="154" t="s">
        <v>263</v>
      </c>
      <c r="H906" s="155">
        <v>75</v>
      </c>
      <c r="I906" s="156">
        <v>299</v>
      </c>
      <c r="J906" s="157">
        <f>ROUND(I906*H906,2)</f>
        <v>22425</v>
      </c>
      <c r="K906" s="319" t="s">
        <v>143</v>
      </c>
      <c r="L906" s="32"/>
      <c r="M906" s="158" t="s">
        <v>1</v>
      </c>
      <c r="N906" s="159" t="s">
        <v>38</v>
      </c>
      <c r="O906" s="53"/>
      <c r="P906" s="160">
        <f>O906*H906</f>
        <v>0</v>
      </c>
      <c r="Q906" s="160">
        <v>9.1E-4</v>
      </c>
      <c r="R906" s="160">
        <f>Q906*H906</f>
        <v>6.8250000000000005E-2</v>
      </c>
      <c r="S906" s="283"/>
      <c r="T906" s="283">
        <v>0</v>
      </c>
      <c r="U906" s="287"/>
      <c r="V906" s="161">
        <f>T906*H906</f>
        <v>0</v>
      </c>
      <c r="AT906" s="268" t="s">
        <v>205</v>
      </c>
      <c r="AV906" s="268" t="s">
        <v>139</v>
      </c>
      <c r="AW906" s="268" t="s">
        <v>79</v>
      </c>
      <c r="BA906" s="268" t="s">
        <v>137</v>
      </c>
      <c r="BG906" s="162">
        <f>IF(N906="základní",J906,0)</f>
        <v>0</v>
      </c>
      <c r="BH906" s="162">
        <f>IF(N906="snížená",J906,0)</f>
        <v>22425</v>
      </c>
      <c r="BI906" s="162">
        <f>IF(N906="zákl. přenesená",J906,0)</f>
        <v>0</v>
      </c>
      <c r="BJ906" s="162">
        <f>IF(N906="sníž. přenesená",J906,0)</f>
        <v>0</v>
      </c>
      <c r="BK906" s="162">
        <f>IF(N906="nulová",J906,0)</f>
        <v>0</v>
      </c>
      <c r="BL906" s="268" t="s">
        <v>79</v>
      </c>
      <c r="BM906" s="162">
        <f>ROUND(I906*H906,2)</f>
        <v>22425</v>
      </c>
      <c r="BN906" s="268" t="s">
        <v>205</v>
      </c>
      <c r="BO906" s="268" t="s">
        <v>1138</v>
      </c>
    </row>
    <row r="907" spans="1:67" s="10" customFormat="1" x14ac:dyDescent="0.2">
      <c r="A907" s="240"/>
      <c r="B907" s="163"/>
      <c r="C907" s="197"/>
      <c r="D907" s="165" t="s">
        <v>146</v>
      </c>
      <c r="E907" s="166" t="s">
        <v>1</v>
      </c>
      <c r="F907" s="166" t="s">
        <v>1040</v>
      </c>
      <c r="G907" s="164"/>
      <c r="H907" s="166" t="s">
        <v>1</v>
      </c>
      <c r="I907" s="167"/>
      <c r="J907" s="164"/>
      <c r="K907" s="164"/>
      <c r="L907" s="168"/>
      <c r="M907" s="169"/>
      <c r="N907" s="170"/>
      <c r="O907" s="170"/>
      <c r="P907" s="170"/>
      <c r="Q907" s="170"/>
      <c r="R907" s="170"/>
      <c r="S907" s="283"/>
      <c r="T907" s="288"/>
      <c r="U907" s="287"/>
      <c r="V907" s="171"/>
      <c r="AV907" s="172" t="s">
        <v>146</v>
      </c>
      <c r="AW907" s="172" t="s">
        <v>79</v>
      </c>
      <c r="AX907" s="10" t="s">
        <v>73</v>
      </c>
      <c r="AY907" s="10" t="s">
        <v>28</v>
      </c>
      <c r="AZ907" s="10" t="s">
        <v>66</v>
      </c>
      <c r="BA907" s="172" t="s">
        <v>137</v>
      </c>
    </row>
    <row r="908" spans="1:67" s="11" customFormat="1" x14ac:dyDescent="0.2">
      <c r="A908" s="241"/>
      <c r="B908" s="173"/>
      <c r="C908" s="198"/>
      <c r="D908" s="165" t="s">
        <v>146</v>
      </c>
      <c r="E908" s="175" t="s">
        <v>1</v>
      </c>
      <c r="F908" s="175">
        <v>75</v>
      </c>
      <c r="G908" s="174"/>
      <c r="H908" s="176">
        <v>75</v>
      </c>
      <c r="I908" s="177"/>
      <c r="J908" s="174"/>
      <c r="K908" s="174"/>
      <c r="L908" s="178"/>
      <c r="M908" s="179"/>
      <c r="N908" s="180"/>
      <c r="O908" s="180"/>
      <c r="P908" s="180"/>
      <c r="Q908" s="180"/>
      <c r="R908" s="180"/>
      <c r="S908" s="283"/>
      <c r="T908" s="290"/>
      <c r="U908" s="287"/>
      <c r="V908" s="181"/>
      <c r="AV908" s="182" t="s">
        <v>146</v>
      </c>
      <c r="AW908" s="182" t="s">
        <v>79</v>
      </c>
      <c r="AX908" s="11" t="s">
        <v>79</v>
      </c>
      <c r="AY908" s="11" t="s">
        <v>28</v>
      </c>
      <c r="AZ908" s="11" t="s">
        <v>66</v>
      </c>
      <c r="BA908" s="182" t="s">
        <v>137</v>
      </c>
    </row>
    <row r="909" spans="1:67" s="266" customFormat="1" ht="16.5" customHeight="1" x14ac:dyDescent="0.2">
      <c r="A909" s="200"/>
      <c r="B909" s="28"/>
      <c r="C909" s="232" t="s">
        <v>2549</v>
      </c>
      <c r="D909" s="233" t="s">
        <v>139</v>
      </c>
      <c r="E909" s="332" t="s">
        <v>1136</v>
      </c>
      <c r="F909" s="334" t="s">
        <v>1137</v>
      </c>
      <c r="G909" s="233" t="s">
        <v>263</v>
      </c>
      <c r="H909" s="234">
        <v>16</v>
      </c>
      <c r="I909" s="235">
        <v>299</v>
      </c>
      <c r="J909" s="236">
        <f>ROUND(I909*H909,2)</f>
        <v>4784</v>
      </c>
      <c r="K909" s="334" t="s">
        <v>143</v>
      </c>
      <c r="L909" s="32"/>
      <c r="M909" s="158" t="s">
        <v>1</v>
      </c>
      <c r="N909" s="159" t="s">
        <v>38</v>
      </c>
      <c r="O909" s="53"/>
      <c r="P909" s="160">
        <f>O909*H909</f>
        <v>0</v>
      </c>
      <c r="Q909" s="160">
        <v>9.1E-4</v>
      </c>
      <c r="R909" s="160"/>
      <c r="S909" s="257">
        <f>Q909*H909</f>
        <v>1.456E-2</v>
      </c>
      <c r="T909" s="283">
        <v>0</v>
      </c>
      <c r="U909" s="287"/>
      <c r="V909" s="161">
        <f>T909*H909</f>
        <v>0</v>
      </c>
      <c r="AT909" s="268" t="s">
        <v>205</v>
      </c>
      <c r="AV909" s="268" t="s">
        <v>139</v>
      </c>
      <c r="AW909" s="268" t="s">
        <v>79</v>
      </c>
      <c r="BA909" s="268" t="s">
        <v>137</v>
      </c>
      <c r="BG909" s="162">
        <f>IF(N909="základní",J909,0)</f>
        <v>0</v>
      </c>
      <c r="BH909" s="162">
        <f>IF(N909="snížená",J909,0)</f>
        <v>4784</v>
      </c>
      <c r="BI909" s="162">
        <f>IF(N909="zákl. přenesená",J909,0)</f>
        <v>0</v>
      </c>
      <c r="BJ909" s="162">
        <f>IF(N909="sníž. přenesená",J909,0)</f>
        <v>0</v>
      </c>
      <c r="BK909" s="162">
        <f>IF(N909="nulová",J909,0)</f>
        <v>0</v>
      </c>
      <c r="BL909" s="268" t="s">
        <v>79</v>
      </c>
      <c r="BM909" s="162">
        <f>ROUND(I909*H909,2)</f>
        <v>4784</v>
      </c>
      <c r="BN909" s="268" t="s">
        <v>205</v>
      </c>
      <c r="BO909" s="268" t="s">
        <v>1138</v>
      </c>
    </row>
    <row r="910" spans="1:67" s="10" customFormat="1" x14ac:dyDescent="0.2">
      <c r="A910" s="240"/>
      <c r="B910" s="163"/>
      <c r="C910" s="197"/>
      <c r="D910" s="165" t="s">
        <v>146</v>
      </c>
      <c r="E910" s="166" t="s">
        <v>1</v>
      </c>
      <c r="F910" s="166" t="s">
        <v>1040</v>
      </c>
      <c r="G910" s="164"/>
      <c r="H910" s="166" t="s">
        <v>1</v>
      </c>
      <c r="I910" s="167"/>
      <c r="J910" s="164"/>
      <c r="K910" s="164"/>
      <c r="L910" s="168"/>
      <c r="M910" s="169"/>
      <c r="N910" s="170"/>
      <c r="O910" s="170"/>
      <c r="P910" s="170"/>
      <c r="Q910" s="170"/>
      <c r="R910" s="170"/>
      <c r="S910" s="283"/>
      <c r="T910" s="288"/>
      <c r="U910" s="287"/>
      <c r="V910" s="171"/>
      <c r="AV910" s="172" t="s">
        <v>146</v>
      </c>
      <c r="AW910" s="172" t="s">
        <v>79</v>
      </c>
      <c r="AX910" s="10" t="s">
        <v>73</v>
      </c>
      <c r="AY910" s="10" t="s">
        <v>28</v>
      </c>
      <c r="AZ910" s="10" t="s">
        <v>66</v>
      </c>
      <c r="BA910" s="172" t="s">
        <v>137</v>
      </c>
    </row>
    <row r="911" spans="1:67" s="11" customFormat="1" x14ac:dyDescent="0.2">
      <c r="A911" s="241"/>
      <c r="B911" s="173"/>
      <c r="C911" s="198"/>
      <c r="D911" s="165" t="s">
        <v>146</v>
      </c>
      <c r="E911" s="175" t="s">
        <v>1</v>
      </c>
      <c r="F911" s="175">
        <v>16</v>
      </c>
      <c r="G911" s="174"/>
      <c r="H911" s="176">
        <v>16</v>
      </c>
      <c r="I911" s="177"/>
      <c r="J911" s="174"/>
      <c r="K911" s="174"/>
      <c r="L911" s="178"/>
      <c r="M911" s="179"/>
      <c r="N911" s="180"/>
      <c r="O911" s="180"/>
      <c r="P911" s="180"/>
      <c r="Q911" s="180"/>
      <c r="R911" s="180"/>
      <c r="S911" s="283"/>
      <c r="T911" s="290"/>
      <c r="U911" s="287"/>
      <c r="V911" s="181"/>
      <c r="AV911" s="182" t="s">
        <v>146</v>
      </c>
      <c r="AW911" s="182" t="s">
        <v>79</v>
      </c>
      <c r="AX911" s="11" t="s">
        <v>79</v>
      </c>
      <c r="AY911" s="11" t="s">
        <v>28</v>
      </c>
      <c r="AZ911" s="11" t="s">
        <v>66</v>
      </c>
      <c r="BA911" s="182" t="s">
        <v>137</v>
      </c>
    </row>
    <row r="912" spans="1:67" s="266" customFormat="1" ht="16.5" customHeight="1" x14ac:dyDescent="0.2">
      <c r="A912" s="200"/>
      <c r="B912" s="28"/>
      <c r="C912" s="196" t="s">
        <v>1139</v>
      </c>
      <c r="D912" s="154" t="s">
        <v>139</v>
      </c>
      <c r="E912" s="318" t="s">
        <v>1140</v>
      </c>
      <c r="F912" s="319" t="s">
        <v>1141</v>
      </c>
      <c r="G912" s="154" t="s">
        <v>263</v>
      </c>
      <c r="H912" s="155">
        <v>39.5</v>
      </c>
      <c r="I912" s="156">
        <v>53</v>
      </c>
      <c r="J912" s="157">
        <f>ROUND(I912*H912,2)</f>
        <v>2093.5</v>
      </c>
      <c r="K912" s="319" t="s">
        <v>143</v>
      </c>
      <c r="L912" s="32"/>
      <c r="M912" s="158" t="s">
        <v>1</v>
      </c>
      <c r="N912" s="159" t="s">
        <v>38</v>
      </c>
      <c r="O912" s="53"/>
      <c r="P912" s="160">
        <f>O912*H912</f>
        <v>0</v>
      </c>
      <c r="Q912" s="160">
        <v>6.9999999999999994E-5</v>
      </c>
      <c r="R912" s="160">
        <f>Q912*H912</f>
        <v>2.7649999999999997E-3</v>
      </c>
      <c r="S912" s="283"/>
      <c r="T912" s="283">
        <v>0</v>
      </c>
      <c r="U912" s="287"/>
      <c r="V912" s="161">
        <f>T912*H912</f>
        <v>0</v>
      </c>
      <c r="AT912" s="268" t="s">
        <v>205</v>
      </c>
      <c r="AV912" s="268" t="s">
        <v>139</v>
      </c>
      <c r="AW912" s="268" t="s">
        <v>79</v>
      </c>
      <c r="BA912" s="268" t="s">
        <v>137</v>
      </c>
      <c r="BG912" s="162">
        <f>IF(N912="základní",J912,0)</f>
        <v>0</v>
      </c>
      <c r="BH912" s="162">
        <f>IF(N912="snížená",J912,0)</f>
        <v>2093.5</v>
      </c>
      <c r="BI912" s="162">
        <f>IF(N912="zákl. přenesená",J912,0)</f>
        <v>0</v>
      </c>
      <c r="BJ912" s="162">
        <f>IF(N912="sníž. přenesená",J912,0)</f>
        <v>0</v>
      </c>
      <c r="BK912" s="162">
        <f>IF(N912="nulová",J912,0)</f>
        <v>0</v>
      </c>
      <c r="BL912" s="268" t="s">
        <v>79</v>
      </c>
      <c r="BM912" s="162">
        <f>ROUND(I912*H912,2)</f>
        <v>2093.5</v>
      </c>
      <c r="BN912" s="268" t="s">
        <v>205</v>
      </c>
      <c r="BO912" s="268" t="s">
        <v>1142</v>
      </c>
    </row>
    <row r="913" spans="1:67" s="11" customFormat="1" x14ac:dyDescent="0.2">
      <c r="A913" s="241"/>
      <c r="B913" s="173"/>
      <c r="C913" s="198"/>
      <c r="D913" s="165" t="s">
        <v>146</v>
      </c>
      <c r="E913" s="175" t="s">
        <v>1</v>
      </c>
      <c r="F913" s="175">
        <v>39.5</v>
      </c>
      <c r="G913" s="174"/>
      <c r="H913" s="176">
        <v>39.5</v>
      </c>
      <c r="I913" s="177"/>
      <c r="J913" s="174"/>
      <c r="K913" s="174"/>
      <c r="L913" s="178"/>
      <c r="M913" s="179"/>
      <c r="N913" s="180"/>
      <c r="O913" s="180"/>
      <c r="P913" s="180"/>
      <c r="Q913" s="180"/>
      <c r="R913" s="180"/>
      <c r="S913" s="283"/>
      <c r="T913" s="290"/>
      <c r="U913" s="287"/>
      <c r="V913" s="181"/>
      <c r="AV913" s="182" t="s">
        <v>146</v>
      </c>
      <c r="AW913" s="182" t="s">
        <v>79</v>
      </c>
      <c r="AX913" s="11" t="s">
        <v>79</v>
      </c>
      <c r="AY913" s="11" t="s">
        <v>28</v>
      </c>
      <c r="AZ913" s="11" t="s">
        <v>66</v>
      </c>
      <c r="BA913" s="182" t="s">
        <v>137</v>
      </c>
    </row>
    <row r="914" spans="1:67" s="266" customFormat="1" ht="16.5" customHeight="1" x14ac:dyDescent="0.2">
      <c r="A914" s="200"/>
      <c r="B914" s="28"/>
      <c r="C914" s="232" t="s">
        <v>2550</v>
      </c>
      <c r="D914" s="233" t="s">
        <v>139</v>
      </c>
      <c r="E914" s="332" t="s">
        <v>1140</v>
      </c>
      <c r="F914" s="334" t="s">
        <v>1141</v>
      </c>
      <c r="G914" s="233" t="s">
        <v>263</v>
      </c>
      <c r="H914" s="234">
        <v>16</v>
      </c>
      <c r="I914" s="235">
        <v>53</v>
      </c>
      <c r="J914" s="236">
        <f>ROUND(I914*H914,2)</f>
        <v>848</v>
      </c>
      <c r="K914" s="334" t="s">
        <v>143</v>
      </c>
      <c r="L914" s="32"/>
      <c r="M914" s="158" t="s">
        <v>1</v>
      </c>
      <c r="N914" s="159" t="s">
        <v>38</v>
      </c>
      <c r="O914" s="53"/>
      <c r="P914" s="160">
        <f>O914*H914</f>
        <v>0</v>
      </c>
      <c r="Q914" s="160">
        <v>6.9999999999999994E-5</v>
      </c>
      <c r="R914" s="160"/>
      <c r="S914" s="257">
        <f>Q914*H914</f>
        <v>1.1199999999999999E-3</v>
      </c>
      <c r="T914" s="283">
        <v>0</v>
      </c>
      <c r="U914" s="287"/>
      <c r="V914" s="161">
        <f>T914*H914</f>
        <v>0</v>
      </c>
      <c r="AT914" s="268" t="s">
        <v>205</v>
      </c>
      <c r="AV914" s="268" t="s">
        <v>139</v>
      </c>
      <c r="AW914" s="268" t="s">
        <v>79</v>
      </c>
      <c r="BA914" s="268" t="s">
        <v>137</v>
      </c>
      <c r="BG914" s="162">
        <f>IF(N914="základní",J914,0)</f>
        <v>0</v>
      </c>
      <c r="BH914" s="162">
        <f>IF(N914="snížená",J914,0)</f>
        <v>848</v>
      </c>
      <c r="BI914" s="162">
        <f>IF(N914="zákl. přenesená",J914,0)</f>
        <v>0</v>
      </c>
      <c r="BJ914" s="162">
        <f>IF(N914="sníž. přenesená",J914,0)</f>
        <v>0</v>
      </c>
      <c r="BK914" s="162">
        <f>IF(N914="nulová",J914,0)</f>
        <v>0</v>
      </c>
      <c r="BL914" s="268" t="s">
        <v>79</v>
      </c>
      <c r="BM914" s="162">
        <f>ROUND(I914*H914,2)</f>
        <v>848</v>
      </c>
      <c r="BN914" s="268" t="s">
        <v>205</v>
      </c>
      <c r="BO914" s="268" t="s">
        <v>1142</v>
      </c>
    </row>
    <row r="915" spans="1:67" s="11" customFormat="1" x14ac:dyDescent="0.2">
      <c r="A915" s="241"/>
      <c r="B915" s="173"/>
      <c r="C915" s="198"/>
      <c r="D915" s="165" t="s">
        <v>146</v>
      </c>
      <c r="E915" s="175" t="s">
        <v>1</v>
      </c>
      <c r="F915" s="175">
        <v>16</v>
      </c>
      <c r="G915" s="174"/>
      <c r="H915" s="176">
        <v>16</v>
      </c>
      <c r="I915" s="177"/>
      <c r="J915" s="174"/>
      <c r="K915" s="174"/>
      <c r="L915" s="178"/>
      <c r="M915" s="179"/>
      <c r="N915" s="180"/>
      <c r="O915" s="180"/>
      <c r="P915" s="180"/>
      <c r="Q915" s="180"/>
      <c r="R915" s="180"/>
      <c r="S915" s="283"/>
      <c r="T915" s="290"/>
      <c r="U915" s="287"/>
      <c r="V915" s="181"/>
      <c r="AV915" s="182" t="s">
        <v>146</v>
      </c>
      <c r="AW915" s="182" t="s">
        <v>79</v>
      </c>
      <c r="AX915" s="11" t="s">
        <v>79</v>
      </c>
      <c r="AY915" s="11" t="s">
        <v>28</v>
      </c>
      <c r="AZ915" s="11" t="s">
        <v>66</v>
      </c>
      <c r="BA915" s="182" t="s">
        <v>137</v>
      </c>
    </row>
    <row r="916" spans="1:67" s="266" customFormat="1" ht="16.5" customHeight="1" x14ac:dyDescent="0.2">
      <c r="A916" s="200"/>
      <c r="B916" s="28"/>
      <c r="C916" s="196" t="s">
        <v>1143</v>
      </c>
      <c r="D916" s="154" t="s">
        <v>139</v>
      </c>
      <c r="E916" s="318" t="s">
        <v>1144</v>
      </c>
      <c r="F916" s="319" t="s">
        <v>1145</v>
      </c>
      <c r="G916" s="154" t="s">
        <v>263</v>
      </c>
      <c r="H916" s="155">
        <v>7</v>
      </c>
      <c r="I916" s="156">
        <v>315</v>
      </c>
      <c r="J916" s="157">
        <f>ROUND(I916*H916,2)</f>
        <v>2205</v>
      </c>
      <c r="K916" s="319" t="s">
        <v>143</v>
      </c>
      <c r="L916" s="32"/>
      <c r="M916" s="158" t="s">
        <v>1</v>
      </c>
      <c r="N916" s="159" t="s">
        <v>38</v>
      </c>
      <c r="O916" s="53"/>
      <c r="P916" s="160">
        <f>O916*H916</f>
        <v>0</v>
      </c>
      <c r="Q916" s="160">
        <v>1.1900000000000001E-3</v>
      </c>
      <c r="R916" s="160">
        <f>Q916*H916</f>
        <v>8.3300000000000006E-3</v>
      </c>
      <c r="S916" s="283"/>
      <c r="T916" s="283">
        <v>0</v>
      </c>
      <c r="U916" s="287"/>
      <c r="V916" s="161">
        <f>T916*H916</f>
        <v>0</v>
      </c>
      <c r="AT916" s="268" t="s">
        <v>205</v>
      </c>
      <c r="AV916" s="268" t="s">
        <v>139</v>
      </c>
      <c r="AW916" s="268" t="s">
        <v>79</v>
      </c>
      <c r="BA916" s="268" t="s">
        <v>137</v>
      </c>
      <c r="BG916" s="162">
        <f>IF(N916="základní",J916,0)</f>
        <v>0</v>
      </c>
      <c r="BH916" s="162">
        <f>IF(N916="snížená",J916,0)</f>
        <v>2205</v>
      </c>
      <c r="BI916" s="162">
        <f>IF(N916="zákl. přenesená",J916,0)</f>
        <v>0</v>
      </c>
      <c r="BJ916" s="162">
        <f>IF(N916="sníž. přenesená",J916,0)</f>
        <v>0</v>
      </c>
      <c r="BK916" s="162">
        <f>IF(N916="nulová",J916,0)</f>
        <v>0</v>
      </c>
      <c r="BL916" s="268" t="s">
        <v>79</v>
      </c>
      <c r="BM916" s="162">
        <f>ROUND(I916*H916,2)</f>
        <v>2205</v>
      </c>
      <c r="BN916" s="268" t="s">
        <v>205</v>
      </c>
      <c r="BO916" s="268" t="s">
        <v>1146</v>
      </c>
    </row>
    <row r="917" spans="1:67" s="10" customFormat="1" x14ac:dyDescent="0.2">
      <c r="A917" s="240"/>
      <c r="B917" s="163"/>
      <c r="C917" s="197"/>
      <c r="D917" s="165" t="s">
        <v>146</v>
      </c>
      <c r="E917" s="166" t="s">
        <v>1</v>
      </c>
      <c r="F917" s="166" t="s">
        <v>1040</v>
      </c>
      <c r="G917" s="164"/>
      <c r="H917" s="166" t="s">
        <v>1</v>
      </c>
      <c r="I917" s="167"/>
      <c r="J917" s="164"/>
      <c r="K917" s="164"/>
      <c r="L917" s="168"/>
      <c r="M917" s="169"/>
      <c r="N917" s="170"/>
      <c r="O917" s="170"/>
      <c r="P917" s="170"/>
      <c r="Q917" s="170"/>
      <c r="R917" s="170"/>
      <c r="S917" s="283"/>
      <c r="T917" s="288"/>
      <c r="U917" s="287"/>
      <c r="V917" s="171"/>
      <c r="AV917" s="172" t="s">
        <v>146</v>
      </c>
      <c r="AW917" s="172" t="s">
        <v>79</v>
      </c>
      <c r="AX917" s="10" t="s">
        <v>73</v>
      </c>
      <c r="AY917" s="10" t="s">
        <v>28</v>
      </c>
      <c r="AZ917" s="10" t="s">
        <v>66</v>
      </c>
      <c r="BA917" s="172" t="s">
        <v>137</v>
      </c>
    </row>
    <row r="918" spans="1:67" s="11" customFormat="1" x14ac:dyDescent="0.2">
      <c r="A918" s="241"/>
      <c r="B918" s="173"/>
      <c r="C918" s="198"/>
      <c r="D918" s="165" t="s">
        <v>146</v>
      </c>
      <c r="E918" s="175" t="s">
        <v>1</v>
      </c>
      <c r="F918" s="175">
        <v>7</v>
      </c>
      <c r="G918" s="174"/>
      <c r="H918" s="176">
        <v>7</v>
      </c>
      <c r="I918" s="177"/>
      <c r="J918" s="174"/>
      <c r="K918" s="174"/>
      <c r="L918" s="178"/>
      <c r="M918" s="179"/>
      <c r="N918" s="180"/>
      <c r="O918" s="180"/>
      <c r="P918" s="180"/>
      <c r="Q918" s="180"/>
      <c r="R918" s="180"/>
      <c r="S918" s="283"/>
      <c r="T918" s="290"/>
      <c r="U918" s="287"/>
      <c r="V918" s="181"/>
      <c r="AV918" s="182" t="s">
        <v>146</v>
      </c>
      <c r="AW918" s="182" t="s">
        <v>79</v>
      </c>
      <c r="AX918" s="11" t="s">
        <v>79</v>
      </c>
      <c r="AY918" s="11" t="s">
        <v>28</v>
      </c>
      <c r="AZ918" s="11" t="s">
        <v>66</v>
      </c>
      <c r="BA918" s="182" t="s">
        <v>137</v>
      </c>
    </row>
    <row r="919" spans="1:67" s="266" customFormat="1" ht="16.5" customHeight="1" x14ac:dyDescent="0.2">
      <c r="A919" s="200"/>
      <c r="B919" s="28"/>
      <c r="C919" s="232" t="s">
        <v>2551</v>
      </c>
      <c r="D919" s="233" t="s">
        <v>139</v>
      </c>
      <c r="E919" s="332" t="s">
        <v>1144</v>
      </c>
      <c r="F919" s="334" t="s">
        <v>1145</v>
      </c>
      <c r="G919" s="233" t="s">
        <v>263</v>
      </c>
      <c r="H919" s="234">
        <v>7</v>
      </c>
      <c r="I919" s="235">
        <v>315</v>
      </c>
      <c r="J919" s="236">
        <f>ROUND(I919*H919,2)</f>
        <v>2205</v>
      </c>
      <c r="K919" s="334" t="s">
        <v>143</v>
      </c>
      <c r="L919" s="32"/>
      <c r="M919" s="158" t="s">
        <v>1</v>
      </c>
      <c r="N919" s="159" t="s">
        <v>38</v>
      </c>
      <c r="O919" s="53"/>
      <c r="P919" s="160">
        <f>O919*H919</f>
        <v>0</v>
      </c>
      <c r="Q919" s="160">
        <v>1.1900000000000001E-3</v>
      </c>
      <c r="R919" s="160"/>
      <c r="S919" s="257">
        <f>Q919*H919</f>
        <v>8.3300000000000006E-3</v>
      </c>
      <c r="T919" s="283">
        <v>0</v>
      </c>
      <c r="U919" s="287"/>
      <c r="V919" s="161">
        <f>T919*H919</f>
        <v>0</v>
      </c>
      <c r="AT919" s="268" t="s">
        <v>205</v>
      </c>
      <c r="AV919" s="268" t="s">
        <v>139</v>
      </c>
      <c r="AW919" s="268" t="s">
        <v>79</v>
      </c>
      <c r="BA919" s="268" t="s">
        <v>137</v>
      </c>
      <c r="BG919" s="162">
        <f>IF(N919="základní",J919,0)</f>
        <v>0</v>
      </c>
      <c r="BH919" s="162">
        <f>IF(N919="snížená",J919,0)</f>
        <v>2205</v>
      </c>
      <c r="BI919" s="162">
        <f>IF(N919="zákl. přenesená",J919,0)</f>
        <v>0</v>
      </c>
      <c r="BJ919" s="162">
        <f>IF(N919="sníž. přenesená",J919,0)</f>
        <v>0</v>
      </c>
      <c r="BK919" s="162">
        <f>IF(N919="nulová",J919,0)</f>
        <v>0</v>
      </c>
      <c r="BL919" s="268" t="s">
        <v>79</v>
      </c>
      <c r="BM919" s="162">
        <f>ROUND(I919*H919,2)</f>
        <v>2205</v>
      </c>
      <c r="BN919" s="268" t="s">
        <v>205</v>
      </c>
      <c r="BO919" s="268" t="s">
        <v>1146</v>
      </c>
    </row>
    <row r="920" spans="1:67" s="10" customFormat="1" x14ac:dyDescent="0.2">
      <c r="A920" s="240"/>
      <c r="B920" s="163"/>
      <c r="C920" s="197"/>
      <c r="D920" s="165" t="s">
        <v>146</v>
      </c>
      <c r="E920" s="166" t="s">
        <v>1</v>
      </c>
      <c r="F920" s="166" t="s">
        <v>1040</v>
      </c>
      <c r="G920" s="164"/>
      <c r="H920" s="166" t="s">
        <v>1</v>
      </c>
      <c r="I920" s="167"/>
      <c r="J920" s="164"/>
      <c r="K920" s="164"/>
      <c r="L920" s="168"/>
      <c r="M920" s="169"/>
      <c r="N920" s="170"/>
      <c r="O920" s="170"/>
      <c r="P920" s="170"/>
      <c r="Q920" s="170"/>
      <c r="R920" s="170"/>
      <c r="S920" s="283"/>
      <c r="T920" s="288"/>
      <c r="U920" s="287"/>
      <c r="V920" s="171"/>
      <c r="AV920" s="172" t="s">
        <v>146</v>
      </c>
      <c r="AW920" s="172" t="s">
        <v>79</v>
      </c>
      <c r="AX920" s="10" t="s">
        <v>73</v>
      </c>
      <c r="AY920" s="10" t="s">
        <v>28</v>
      </c>
      <c r="AZ920" s="10" t="s">
        <v>66</v>
      </c>
      <c r="BA920" s="172" t="s">
        <v>137</v>
      </c>
    </row>
    <row r="921" spans="1:67" s="11" customFormat="1" x14ac:dyDescent="0.2">
      <c r="A921" s="241"/>
      <c r="B921" s="173"/>
      <c r="C921" s="198"/>
      <c r="D921" s="165" t="s">
        <v>146</v>
      </c>
      <c r="E921" s="175" t="s">
        <v>1</v>
      </c>
      <c r="F921" s="175">
        <v>7</v>
      </c>
      <c r="G921" s="174"/>
      <c r="H921" s="176">
        <v>7</v>
      </c>
      <c r="I921" s="177"/>
      <c r="J921" s="174"/>
      <c r="K921" s="174"/>
      <c r="L921" s="178"/>
      <c r="M921" s="179"/>
      <c r="N921" s="180"/>
      <c r="O921" s="180"/>
      <c r="P921" s="180"/>
      <c r="Q921" s="180"/>
      <c r="R921" s="180"/>
      <c r="S921" s="283"/>
      <c r="T921" s="290"/>
      <c r="U921" s="287"/>
      <c r="V921" s="181"/>
      <c r="AV921" s="182" t="s">
        <v>146</v>
      </c>
      <c r="AW921" s="182" t="s">
        <v>79</v>
      </c>
      <c r="AX921" s="11" t="s">
        <v>79</v>
      </c>
      <c r="AY921" s="11" t="s">
        <v>28</v>
      </c>
      <c r="AZ921" s="11" t="s">
        <v>66</v>
      </c>
      <c r="BA921" s="182" t="s">
        <v>137</v>
      </c>
    </row>
    <row r="922" spans="1:67" s="266" customFormat="1" ht="16.5" customHeight="1" x14ac:dyDescent="0.2">
      <c r="A922" s="200"/>
      <c r="B922" s="28"/>
      <c r="C922" s="196" t="s">
        <v>1147</v>
      </c>
      <c r="D922" s="154" t="s">
        <v>139</v>
      </c>
      <c r="E922" s="318" t="s">
        <v>1148</v>
      </c>
      <c r="F922" s="319" t="s">
        <v>1149</v>
      </c>
      <c r="G922" s="154" t="s">
        <v>263</v>
      </c>
      <c r="H922" s="155">
        <v>18</v>
      </c>
      <c r="I922" s="156">
        <v>368</v>
      </c>
      <c r="J922" s="157">
        <f>ROUND(I922*H922,2)</f>
        <v>6624</v>
      </c>
      <c r="K922" s="319" t="s">
        <v>143</v>
      </c>
      <c r="L922" s="32"/>
      <c r="M922" s="158" t="s">
        <v>1</v>
      </c>
      <c r="N922" s="159" t="s">
        <v>38</v>
      </c>
      <c r="O922" s="53"/>
      <c r="P922" s="160">
        <f>O922*H922</f>
        <v>0</v>
      </c>
      <c r="Q922" s="160">
        <v>2.5200000000000001E-3</v>
      </c>
      <c r="R922" s="160">
        <f>Q922*H922</f>
        <v>4.5360000000000004E-2</v>
      </c>
      <c r="S922" s="283"/>
      <c r="T922" s="283">
        <v>0</v>
      </c>
      <c r="U922" s="287"/>
      <c r="V922" s="161">
        <f>T922*H922</f>
        <v>0</v>
      </c>
      <c r="AT922" s="268" t="s">
        <v>205</v>
      </c>
      <c r="AV922" s="268" t="s">
        <v>139</v>
      </c>
      <c r="AW922" s="268" t="s">
        <v>79</v>
      </c>
      <c r="BA922" s="268" t="s">
        <v>137</v>
      </c>
      <c r="BG922" s="162">
        <f>IF(N922="základní",J922,0)</f>
        <v>0</v>
      </c>
      <c r="BH922" s="162">
        <f>IF(N922="snížená",J922,0)</f>
        <v>6624</v>
      </c>
      <c r="BI922" s="162">
        <f>IF(N922="zákl. přenesená",J922,0)</f>
        <v>0</v>
      </c>
      <c r="BJ922" s="162">
        <f>IF(N922="sníž. přenesená",J922,0)</f>
        <v>0</v>
      </c>
      <c r="BK922" s="162">
        <f>IF(N922="nulová",J922,0)</f>
        <v>0</v>
      </c>
      <c r="BL922" s="268" t="s">
        <v>79</v>
      </c>
      <c r="BM922" s="162">
        <f>ROUND(I922*H922,2)</f>
        <v>6624</v>
      </c>
      <c r="BN922" s="268" t="s">
        <v>205</v>
      </c>
      <c r="BO922" s="268" t="s">
        <v>1150</v>
      </c>
    </row>
    <row r="923" spans="1:67" s="10" customFormat="1" x14ac:dyDescent="0.2">
      <c r="A923" s="240"/>
      <c r="B923" s="163"/>
      <c r="C923" s="197"/>
      <c r="D923" s="165" t="s">
        <v>146</v>
      </c>
      <c r="E923" s="166" t="s">
        <v>1</v>
      </c>
      <c r="F923" s="166" t="s">
        <v>1040</v>
      </c>
      <c r="G923" s="164"/>
      <c r="H923" s="166" t="s">
        <v>1</v>
      </c>
      <c r="I923" s="167"/>
      <c r="J923" s="164"/>
      <c r="K923" s="164"/>
      <c r="L923" s="168"/>
      <c r="M923" s="169"/>
      <c r="N923" s="170"/>
      <c r="O923" s="170"/>
      <c r="P923" s="170"/>
      <c r="Q923" s="170"/>
      <c r="R923" s="170"/>
      <c r="S923" s="283"/>
      <c r="T923" s="288"/>
      <c r="U923" s="287"/>
      <c r="V923" s="171"/>
      <c r="AV923" s="172" t="s">
        <v>146</v>
      </c>
      <c r="AW923" s="172" t="s">
        <v>79</v>
      </c>
      <c r="AX923" s="10" t="s">
        <v>73</v>
      </c>
      <c r="AY923" s="10" t="s">
        <v>28</v>
      </c>
      <c r="AZ923" s="10" t="s">
        <v>66</v>
      </c>
      <c r="BA923" s="172" t="s">
        <v>137</v>
      </c>
    </row>
    <row r="924" spans="1:67" s="11" customFormat="1" x14ac:dyDescent="0.2">
      <c r="A924" s="241"/>
      <c r="B924" s="173"/>
      <c r="C924" s="198"/>
      <c r="D924" s="165" t="s">
        <v>146</v>
      </c>
      <c r="E924" s="175" t="s">
        <v>1</v>
      </c>
      <c r="F924" s="175">
        <v>18</v>
      </c>
      <c r="G924" s="174"/>
      <c r="H924" s="176">
        <v>18</v>
      </c>
      <c r="I924" s="177"/>
      <c r="J924" s="174"/>
      <c r="K924" s="174"/>
      <c r="L924" s="178"/>
      <c r="M924" s="179"/>
      <c r="N924" s="180"/>
      <c r="O924" s="180"/>
      <c r="P924" s="180"/>
      <c r="Q924" s="180"/>
      <c r="R924" s="180"/>
      <c r="S924" s="283"/>
      <c r="T924" s="290"/>
      <c r="U924" s="287"/>
      <c r="V924" s="181"/>
      <c r="AV924" s="182" t="s">
        <v>146</v>
      </c>
      <c r="AW924" s="182" t="s">
        <v>79</v>
      </c>
      <c r="AX924" s="11" t="s">
        <v>79</v>
      </c>
      <c r="AY924" s="11" t="s">
        <v>28</v>
      </c>
      <c r="AZ924" s="11" t="s">
        <v>66</v>
      </c>
      <c r="BA924" s="182" t="s">
        <v>137</v>
      </c>
    </row>
    <row r="925" spans="1:67" s="266" customFormat="1" ht="16.5" customHeight="1" x14ac:dyDescent="0.2">
      <c r="A925" s="200"/>
      <c r="B925" s="28"/>
      <c r="C925" s="232" t="s">
        <v>2552</v>
      </c>
      <c r="D925" s="233" t="s">
        <v>139</v>
      </c>
      <c r="E925" s="332" t="s">
        <v>1148</v>
      </c>
      <c r="F925" s="334" t="s">
        <v>1149</v>
      </c>
      <c r="G925" s="233" t="s">
        <v>263</v>
      </c>
      <c r="H925" s="234">
        <v>18</v>
      </c>
      <c r="I925" s="235">
        <v>368</v>
      </c>
      <c r="J925" s="236">
        <f>ROUND(I925*H925,2)</f>
        <v>6624</v>
      </c>
      <c r="K925" s="334" t="s">
        <v>143</v>
      </c>
      <c r="L925" s="32"/>
      <c r="M925" s="158" t="s">
        <v>1</v>
      </c>
      <c r="N925" s="159" t="s">
        <v>38</v>
      </c>
      <c r="O925" s="53"/>
      <c r="P925" s="160">
        <f>O925*H925</f>
        <v>0</v>
      </c>
      <c r="Q925" s="160">
        <v>2.5200000000000001E-3</v>
      </c>
      <c r="R925" s="160"/>
      <c r="S925" s="257">
        <f>Q925*H925</f>
        <v>4.5360000000000004E-2</v>
      </c>
      <c r="T925" s="283">
        <v>0</v>
      </c>
      <c r="U925" s="287"/>
      <c r="V925" s="161">
        <f>T925*H925</f>
        <v>0</v>
      </c>
      <c r="AT925" s="268" t="s">
        <v>205</v>
      </c>
      <c r="AV925" s="268" t="s">
        <v>139</v>
      </c>
      <c r="AW925" s="268" t="s">
        <v>79</v>
      </c>
      <c r="BA925" s="268" t="s">
        <v>137</v>
      </c>
      <c r="BG925" s="162">
        <f>IF(N925="základní",J925,0)</f>
        <v>0</v>
      </c>
      <c r="BH925" s="162">
        <f>IF(N925="snížená",J925,0)</f>
        <v>6624</v>
      </c>
      <c r="BI925" s="162">
        <f>IF(N925="zákl. přenesená",J925,0)</f>
        <v>0</v>
      </c>
      <c r="BJ925" s="162">
        <f>IF(N925="sníž. přenesená",J925,0)</f>
        <v>0</v>
      </c>
      <c r="BK925" s="162">
        <f>IF(N925="nulová",J925,0)</f>
        <v>0</v>
      </c>
      <c r="BL925" s="268" t="s">
        <v>79</v>
      </c>
      <c r="BM925" s="162">
        <f>ROUND(I925*H925,2)</f>
        <v>6624</v>
      </c>
      <c r="BN925" s="268" t="s">
        <v>205</v>
      </c>
      <c r="BO925" s="268" t="s">
        <v>1150</v>
      </c>
    </row>
    <row r="926" spans="1:67" s="10" customFormat="1" x14ac:dyDescent="0.2">
      <c r="A926" s="240"/>
      <c r="B926" s="163"/>
      <c r="C926" s="197"/>
      <c r="D926" s="165" t="s">
        <v>146</v>
      </c>
      <c r="E926" s="166" t="s">
        <v>1</v>
      </c>
      <c r="F926" s="166" t="s">
        <v>1040</v>
      </c>
      <c r="G926" s="164"/>
      <c r="H926" s="166" t="s">
        <v>1</v>
      </c>
      <c r="I926" s="167"/>
      <c r="J926" s="164"/>
      <c r="K926" s="164"/>
      <c r="L926" s="168"/>
      <c r="M926" s="169"/>
      <c r="N926" s="170"/>
      <c r="O926" s="170"/>
      <c r="P926" s="170"/>
      <c r="Q926" s="170"/>
      <c r="R926" s="170"/>
      <c r="S926" s="283"/>
      <c r="T926" s="288"/>
      <c r="U926" s="287"/>
      <c r="V926" s="171"/>
      <c r="AV926" s="172" t="s">
        <v>146</v>
      </c>
      <c r="AW926" s="172" t="s">
        <v>79</v>
      </c>
      <c r="AX926" s="10" t="s">
        <v>73</v>
      </c>
      <c r="AY926" s="10" t="s">
        <v>28</v>
      </c>
      <c r="AZ926" s="10" t="s">
        <v>66</v>
      </c>
      <c r="BA926" s="172" t="s">
        <v>137</v>
      </c>
    </row>
    <row r="927" spans="1:67" s="11" customFormat="1" x14ac:dyDescent="0.2">
      <c r="A927" s="241"/>
      <c r="B927" s="173"/>
      <c r="C927" s="198"/>
      <c r="D927" s="165" t="s">
        <v>146</v>
      </c>
      <c r="E927" s="175" t="s">
        <v>1</v>
      </c>
      <c r="F927" s="175">
        <v>18</v>
      </c>
      <c r="G927" s="174"/>
      <c r="H927" s="176">
        <v>18</v>
      </c>
      <c r="I927" s="177"/>
      <c r="J927" s="174"/>
      <c r="K927" s="174"/>
      <c r="L927" s="178"/>
      <c r="M927" s="179"/>
      <c r="N927" s="180"/>
      <c r="O927" s="180"/>
      <c r="P927" s="180"/>
      <c r="Q927" s="180"/>
      <c r="R927" s="180"/>
      <c r="S927" s="283"/>
      <c r="T927" s="290"/>
      <c r="U927" s="287"/>
      <c r="V927" s="181"/>
      <c r="AV927" s="182" t="s">
        <v>146</v>
      </c>
      <c r="AW927" s="182" t="s">
        <v>79</v>
      </c>
      <c r="AX927" s="11" t="s">
        <v>79</v>
      </c>
      <c r="AY927" s="11" t="s">
        <v>28</v>
      </c>
      <c r="AZ927" s="11" t="s">
        <v>66</v>
      </c>
      <c r="BA927" s="182" t="s">
        <v>137</v>
      </c>
    </row>
    <row r="928" spans="1:67" s="266" customFormat="1" ht="16.5" customHeight="1" x14ac:dyDescent="0.2">
      <c r="A928" s="200"/>
      <c r="B928" s="28"/>
      <c r="C928" s="196" t="s">
        <v>1151</v>
      </c>
      <c r="D928" s="154" t="s">
        <v>139</v>
      </c>
      <c r="E928" s="318" t="s">
        <v>1152</v>
      </c>
      <c r="F928" s="319" t="s">
        <v>1153</v>
      </c>
      <c r="G928" s="154" t="s">
        <v>327</v>
      </c>
      <c r="H928" s="155">
        <v>31</v>
      </c>
      <c r="I928" s="156">
        <v>184</v>
      </c>
      <c r="J928" s="157">
        <f>ROUND(I928*H928,2)</f>
        <v>5704</v>
      </c>
      <c r="K928" s="319" t="s">
        <v>143</v>
      </c>
      <c r="L928" s="32"/>
      <c r="M928" s="158" t="s">
        <v>1</v>
      </c>
      <c r="N928" s="159" t="s">
        <v>38</v>
      </c>
      <c r="O928" s="53"/>
      <c r="P928" s="160">
        <f>O928*H928</f>
        <v>0</v>
      </c>
      <c r="Q928" s="160">
        <v>2.9999999999999997E-4</v>
      </c>
      <c r="R928" s="160">
        <f>Q928*H928</f>
        <v>9.2999999999999992E-3</v>
      </c>
      <c r="S928" s="283"/>
      <c r="T928" s="283">
        <v>0</v>
      </c>
      <c r="U928" s="287"/>
      <c r="V928" s="161">
        <f>T928*H928</f>
        <v>0</v>
      </c>
      <c r="AT928" s="268" t="s">
        <v>205</v>
      </c>
      <c r="AV928" s="268" t="s">
        <v>139</v>
      </c>
      <c r="AW928" s="268" t="s">
        <v>79</v>
      </c>
      <c r="BA928" s="268" t="s">
        <v>137</v>
      </c>
      <c r="BG928" s="162">
        <f>IF(N928="základní",J928,0)</f>
        <v>0</v>
      </c>
      <c r="BH928" s="162">
        <f>IF(N928="snížená",J928,0)</f>
        <v>5704</v>
      </c>
      <c r="BI928" s="162">
        <f>IF(N928="zákl. přenesená",J928,0)</f>
        <v>0</v>
      </c>
      <c r="BJ928" s="162">
        <f>IF(N928="sníž. přenesená",J928,0)</f>
        <v>0</v>
      </c>
      <c r="BK928" s="162">
        <f>IF(N928="nulová",J928,0)</f>
        <v>0</v>
      </c>
      <c r="BL928" s="268" t="s">
        <v>79</v>
      </c>
      <c r="BM928" s="162">
        <f>ROUND(I928*H928,2)</f>
        <v>5704</v>
      </c>
      <c r="BN928" s="268" t="s">
        <v>205</v>
      </c>
      <c r="BO928" s="268" t="s">
        <v>1154</v>
      </c>
    </row>
    <row r="929" spans="1:67" s="10" customFormat="1" x14ac:dyDescent="0.2">
      <c r="A929" s="240"/>
      <c r="B929" s="163"/>
      <c r="C929" s="197"/>
      <c r="D929" s="165" t="s">
        <v>146</v>
      </c>
      <c r="E929" s="166" t="s">
        <v>1</v>
      </c>
      <c r="F929" s="166" t="s">
        <v>1040</v>
      </c>
      <c r="G929" s="164"/>
      <c r="H929" s="166" t="s">
        <v>1</v>
      </c>
      <c r="I929" s="167"/>
      <c r="J929" s="164"/>
      <c r="K929" s="164"/>
      <c r="L929" s="168"/>
      <c r="M929" s="169"/>
      <c r="N929" s="170"/>
      <c r="O929" s="170"/>
      <c r="P929" s="170"/>
      <c r="Q929" s="170"/>
      <c r="R929" s="170"/>
      <c r="S929" s="283"/>
      <c r="T929" s="288"/>
      <c r="U929" s="287"/>
      <c r="V929" s="171"/>
      <c r="AV929" s="172" t="s">
        <v>146</v>
      </c>
      <c r="AW929" s="172" t="s">
        <v>79</v>
      </c>
      <c r="AX929" s="10" t="s">
        <v>73</v>
      </c>
      <c r="AY929" s="10" t="s">
        <v>28</v>
      </c>
      <c r="AZ929" s="10" t="s">
        <v>66</v>
      </c>
      <c r="BA929" s="172" t="s">
        <v>137</v>
      </c>
    </row>
    <row r="930" spans="1:67" s="11" customFormat="1" x14ac:dyDescent="0.2">
      <c r="A930" s="241"/>
      <c r="B930" s="173"/>
      <c r="C930" s="198"/>
      <c r="D930" s="165" t="s">
        <v>146</v>
      </c>
      <c r="E930" s="175" t="s">
        <v>1</v>
      </c>
      <c r="F930" s="175" t="s">
        <v>288</v>
      </c>
      <c r="G930" s="174"/>
      <c r="H930" s="176">
        <v>31</v>
      </c>
      <c r="I930" s="177"/>
      <c r="J930" s="174"/>
      <c r="K930" s="174"/>
      <c r="L930" s="178"/>
      <c r="M930" s="179"/>
      <c r="N930" s="180"/>
      <c r="O930" s="180"/>
      <c r="P930" s="180"/>
      <c r="Q930" s="180"/>
      <c r="R930" s="180"/>
      <c r="S930" s="283"/>
      <c r="T930" s="290"/>
      <c r="U930" s="287"/>
      <c r="V930" s="181"/>
      <c r="AV930" s="182" t="s">
        <v>146</v>
      </c>
      <c r="AW930" s="182" t="s">
        <v>79</v>
      </c>
      <c r="AX930" s="11" t="s">
        <v>79</v>
      </c>
      <c r="AY930" s="11" t="s">
        <v>28</v>
      </c>
      <c r="AZ930" s="11" t="s">
        <v>66</v>
      </c>
      <c r="BA930" s="182" t="s">
        <v>137</v>
      </c>
    </row>
    <row r="931" spans="1:67" s="266" customFormat="1" ht="16.5" customHeight="1" x14ac:dyDescent="0.2">
      <c r="A931" s="200"/>
      <c r="B931" s="28"/>
      <c r="C931" s="196" t="s">
        <v>1155</v>
      </c>
      <c r="D931" s="154" t="s">
        <v>139</v>
      </c>
      <c r="E931" s="318" t="s">
        <v>1156</v>
      </c>
      <c r="F931" s="319" t="s">
        <v>1157</v>
      </c>
      <c r="G931" s="154" t="s">
        <v>285</v>
      </c>
      <c r="H931" s="155">
        <v>6</v>
      </c>
      <c r="I931" s="156">
        <v>273</v>
      </c>
      <c r="J931" s="157">
        <f>ROUND(I931*H931,2)</f>
        <v>1638</v>
      </c>
      <c r="K931" s="319" t="s">
        <v>143</v>
      </c>
      <c r="L931" s="32"/>
      <c r="M931" s="158" t="s">
        <v>1</v>
      </c>
      <c r="N931" s="159" t="s">
        <v>38</v>
      </c>
      <c r="O931" s="53"/>
      <c r="P931" s="160">
        <f>O931*H931</f>
        <v>0</v>
      </c>
      <c r="Q931" s="160">
        <v>1.09E-3</v>
      </c>
      <c r="R931" s="160">
        <f>Q931*H931</f>
        <v>6.5400000000000007E-3</v>
      </c>
      <c r="S931" s="283"/>
      <c r="T931" s="283">
        <v>0</v>
      </c>
      <c r="U931" s="287"/>
      <c r="V931" s="161">
        <f>T931*H931</f>
        <v>0</v>
      </c>
      <c r="AT931" s="268" t="s">
        <v>205</v>
      </c>
      <c r="AV931" s="268" t="s">
        <v>139</v>
      </c>
      <c r="AW931" s="268" t="s">
        <v>79</v>
      </c>
      <c r="BA931" s="268" t="s">
        <v>137</v>
      </c>
      <c r="BG931" s="162">
        <f>IF(N931="základní",J931,0)</f>
        <v>0</v>
      </c>
      <c r="BH931" s="162">
        <f>IF(N931="snížená",J931,0)</f>
        <v>1638</v>
      </c>
      <c r="BI931" s="162">
        <f>IF(N931="zákl. přenesená",J931,0)</f>
        <v>0</v>
      </c>
      <c r="BJ931" s="162">
        <f>IF(N931="sníž. přenesená",J931,0)</f>
        <v>0</v>
      </c>
      <c r="BK931" s="162">
        <f>IF(N931="nulová",J931,0)</f>
        <v>0</v>
      </c>
      <c r="BL931" s="268" t="s">
        <v>79</v>
      </c>
      <c r="BM931" s="162">
        <f>ROUND(I931*H931,2)</f>
        <v>1638</v>
      </c>
      <c r="BN931" s="268" t="s">
        <v>205</v>
      </c>
      <c r="BO931" s="268" t="s">
        <v>1158</v>
      </c>
    </row>
    <row r="932" spans="1:67" s="10" customFormat="1" x14ac:dyDescent="0.2">
      <c r="A932" s="240"/>
      <c r="B932" s="163"/>
      <c r="C932" s="197"/>
      <c r="D932" s="165" t="s">
        <v>146</v>
      </c>
      <c r="E932" s="166" t="s">
        <v>1</v>
      </c>
      <c r="F932" s="166" t="s">
        <v>1040</v>
      </c>
      <c r="G932" s="164"/>
      <c r="H932" s="166" t="s">
        <v>1</v>
      </c>
      <c r="I932" s="167"/>
      <c r="J932" s="164"/>
      <c r="K932" s="164"/>
      <c r="L932" s="168"/>
      <c r="M932" s="169"/>
      <c r="N932" s="170"/>
      <c r="O932" s="170"/>
      <c r="P932" s="170"/>
      <c r="Q932" s="170"/>
      <c r="R932" s="170"/>
      <c r="S932" s="283"/>
      <c r="T932" s="288"/>
      <c r="U932" s="287"/>
      <c r="V932" s="171"/>
      <c r="AV932" s="172" t="s">
        <v>146</v>
      </c>
      <c r="AW932" s="172" t="s">
        <v>79</v>
      </c>
      <c r="AX932" s="10" t="s">
        <v>73</v>
      </c>
      <c r="AY932" s="10" t="s">
        <v>28</v>
      </c>
      <c r="AZ932" s="10" t="s">
        <v>66</v>
      </c>
      <c r="BA932" s="172" t="s">
        <v>137</v>
      </c>
    </row>
    <row r="933" spans="1:67" s="11" customFormat="1" x14ac:dyDescent="0.2">
      <c r="A933" s="241"/>
      <c r="B933" s="173"/>
      <c r="C933" s="198"/>
      <c r="D933" s="165" t="s">
        <v>146</v>
      </c>
      <c r="E933" s="175" t="s">
        <v>1</v>
      </c>
      <c r="F933" s="175" t="s">
        <v>167</v>
      </c>
      <c r="G933" s="174"/>
      <c r="H933" s="176">
        <v>6</v>
      </c>
      <c r="I933" s="177"/>
      <c r="J933" s="174"/>
      <c r="K933" s="174"/>
      <c r="L933" s="178"/>
      <c r="M933" s="179"/>
      <c r="N933" s="180"/>
      <c r="O933" s="180"/>
      <c r="P933" s="180"/>
      <c r="Q933" s="180"/>
      <c r="R933" s="180"/>
      <c r="S933" s="283"/>
      <c r="T933" s="290"/>
      <c r="U933" s="287"/>
      <c r="V933" s="181"/>
      <c r="AV933" s="182" t="s">
        <v>146</v>
      </c>
      <c r="AW933" s="182" t="s">
        <v>79</v>
      </c>
      <c r="AX933" s="11" t="s">
        <v>79</v>
      </c>
      <c r="AY933" s="11" t="s">
        <v>28</v>
      </c>
      <c r="AZ933" s="11" t="s">
        <v>66</v>
      </c>
      <c r="BA933" s="182" t="s">
        <v>137</v>
      </c>
    </row>
    <row r="934" spans="1:67" s="266" customFormat="1" ht="16.5" customHeight="1" x14ac:dyDescent="0.2">
      <c r="A934" s="200"/>
      <c r="B934" s="28"/>
      <c r="C934" s="196" t="s">
        <v>1159</v>
      </c>
      <c r="D934" s="154" t="s">
        <v>139</v>
      </c>
      <c r="E934" s="318" t="s">
        <v>1160</v>
      </c>
      <c r="F934" s="319" t="s">
        <v>1161</v>
      </c>
      <c r="G934" s="154" t="s">
        <v>285</v>
      </c>
      <c r="H934" s="155">
        <v>4</v>
      </c>
      <c r="I934" s="156">
        <v>231</v>
      </c>
      <c r="J934" s="157">
        <f>ROUND(I934*H934,2)</f>
        <v>924</v>
      </c>
      <c r="K934" s="319" t="s">
        <v>143</v>
      </c>
      <c r="L934" s="32"/>
      <c r="M934" s="158" t="s">
        <v>1</v>
      </c>
      <c r="N934" s="159" t="s">
        <v>38</v>
      </c>
      <c r="O934" s="53"/>
      <c r="P934" s="160">
        <f>O934*H934</f>
        <v>0</v>
      </c>
      <c r="Q934" s="160">
        <v>2.9E-4</v>
      </c>
      <c r="R934" s="160">
        <f>Q934*H934</f>
        <v>1.16E-3</v>
      </c>
      <c r="S934" s="283"/>
      <c r="T934" s="283">
        <v>0</v>
      </c>
      <c r="U934" s="287"/>
      <c r="V934" s="161">
        <f>T934*H934</f>
        <v>0</v>
      </c>
      <c r="AT934" s="268" t="s">
        <v>205</v>
      </c>
      <c r="AV934" s="268" t="s">
        <v>139</v>
      </c>
      <c r="AW934" s="268" t="s">
        <v>79</v>
      </c>
      <c r="BA934" s="268" t="s">
        <v>137</v>
      </c>
      <c r="BG934" s="162">
        <f>IF(N934="základní",J934,0)</f>
        <v>0</v>
      </c>
      <c r="BH934" s="162">
        <f>IF(N934="snížená",J934,0)</f>
        <v>924</v>
      </c>
      <c r="BI934" s="162">
        <f>IF(N934="zákl. přenesená",J934,0)</f>
        <v>0</v>
      </c>
      <c r="BJ934" s="162">
        <f>IF(N934="sníž. přenesená",J934,0)</f>
        <v>0</v>
      </c>
      <c r="BK934" s="162">
        <f>IF(N934="nulová",J934,0)</f>
        <v>0</v>
      </c>
      <c r="BL934" s="268" t="s">
        <v>79</v>
      </c>
      <c r="BM934" s="162">
        <f>ROUND(I934*H934,2)</f>
        <v>924</v>
      </c>
      <c r="BN934" s="268" t="s">
        <v>205</v>
      </c>
      <c r="BO934" s="268" t="s">
        <v>1162</v>
      </c>
    </row>
    <row r="935" spans="1:67" s="10" customFormat="1" x14ac:dyDescent="0.2">
      <c r="A935" s="240"/>
      <c r="B935" s="163"/>
      <c r="C935" s="197"/>
      <c r="D935" s="165" t="s">
        <v>146</v>
      </c>
      <c r="E935" s="166" t="s">
        <v>1</v>
      </c>
      <c r="F935" s="166" t="s">
        <v>1040</v>
      </c>
      <c r="G935" s="164"/>
      <c r="H935" s="166" t="s">
        <v>1</v>
      </c>
      <c r="I935" s="167"/>
      <c r="J935" s="164"/>
      <c r="K935" s="164"/>
      <c r="L935" s="168"/>
      <c r="M935" s="169"/>
      <c r="N935" s="170"/>
      <c r="O935" s="170"/>
      <c r="P935" s="170"/>
      <c r="Q935" s="170"/>
      <c r="R935" s="170"/>
      <c r="S935" s="283"/>
      <c r="T935" s="288"/>
      <c r="U935" s="287"/>
      <c r="V935" s="171"/>
      <c r="AV935" s="172" t="s">
        <v>146</v>
      </c>
      <c r="AW935" s="172" t="s">
        <v>79</v>
      </c>
      <c r="AX935" s="10" t="s">
        <v>73</v>
      </c>
      <c r="AY935" s="10" t="s">
        <v>28</v>
      </c>
      <c r="AZ935" s="10" t="s">
        <v>66</v>
      </c>
      <c r="BA935" s="172" t="s">
        <v>137</v>
      </c>
    </row>
    <row r="936" spans="1:67" s="11" customFormat="1" x14ac:dyDescent="0.2">
      <c r="A936" s="241"/>
      <c r="B936" s="173"/>
      <c r="C936" s="198"/>
      <c r="D936" s="165" t="s">
        <v>146</v>
      </c>
      <c r="E936" s="175" t="s">
        <v>1</v>
      </c>
      <c r="F936" s="175" t="s">
        <v>144</v>
      </c>
      <c r="G936" s="174"/>
      <c r="H936" s="176">
        <v>4</v>
      </c>
      <c r="I936" s="177"/>
      <c r="J936" s="174"/>
      <c r="K936" s="174"/>
      <c r="L936" s="178"/>
      <c r="M936" s="179"/>
      <c r="N936" s="180"/>
      <c r="O936" s="180"/>
      <c r="P936" s="180"/>
      <c r="Q936" s="180"/>
      <c r="R936" s="180"/>
      <c r="S936" s="283"/>
      <c r="T936" s="290"/>
      <c r="U936" s="287"/>
      <c r="V936" s="181"/>
      <c r="AV936" s="182" t="s">
        <v>146</v>
      </c>
      <c r="AW936" s="182" t="s">
        <v>79</v>
      </c>
      <c r="AX936" s="11" t="s">
        <v>79</v>
      </c>
      <c r="AY936" s="11" t="s">
        <v>28</v>
      </c>
      <c r="AZ936" s="11" t="s">
        <v>66</v>
      </c>
      <c r="BA936" s="182" t="s">
        <v>137</v>
      </c>
    </row>
    <row r="937" spans="1:67" s="266" customFormat="1" ht="16.5" customHeight="1" x14ac:dyDescent="0.2">
      <c r="A937" s="200"/>
      <c r="B937" s="28"/>
      <c r="C937" s="196" t="s">
        <v>1163</v>
      </c>
      <c r="D937" s="154" t="s">
        <v>139</v>
      </c>
      <c r="E937" s="318" t="s">
        <v>1164</v>
      </c>
      <c r="F937" s="319" t="s">
        <v>1165</v>
      </c>
      <c r="G937" s="154" t="s">
        <v>285</v>
      </c>
      <c r="H937" s="155">
        <v>6</v>
      </c>
      <c r="I937" s="156">
        <v>357</v>
      </c>
      <c r="J937" s="157">
        <f>ROUND(I937*H937,2)</f>
        <v>2142</v>
      </c>
      <c r="K937" s="319" t="s">
        <v>143</v>
      </c>
      <c r="L937" s="32"/>
      <c r="M937" s="158" t="s">
        <v>1</v>
      </c>
      <c r="N937" s="159" t="s">
        <v>38</v>
      </c>
      <c r="O937" s="53"/>
      <c r="P937" s="160">
        <f>O937*H937</f>
        <v>0</v>
      </c>
      <c r="Q937" s="160">
        <v>7.2000000000000005E-4</v>
      </c>
      <c r="R937" s="160">
        <f>Q937*H937</f>
        <v>4.3200000000000001E-3</v>
      </c>
      <c r="S937" s="283"/>
      <c r="T937" s="283">
        <v>0</v>
      </c>
      <c r="U937" s="287"/>
      <c r="V937" s="161">
        <f>T937*H937</f>
        <v>0</v>
      </c>
      <c r="AT937" s="268" t="s">
        <v>205</v>
      </c>
      <c r="AV937" s="268" t="s">
        <v>139</v>
      </c>
      <c r="AW937" s="268" t="s">
        <v>79</v>
      </c>
      <c r="BA937" s="268" t="s">
        <v>137</v>
      </c>
      <c r="BG937" s="162">
        <f>IF(N937="základní",J937,0)</f>
        <v>0</v>
      </c>
      <c r="BH937" s="162">
        <f>IF(N937="snížená",J937,0)</f>
        <v>2142</v>
      </c>
      <c r="BI937" s="162">
        <f>IF(N937="zákl. přenesená",J937,0)</f>
        <v>0</v>
      </c>
      <c r="BJ937" s="162">
        <f>IF(N937="sníž. přenesená",J937,0)</f>
        <v>0</v>
      </c>
      <c r="BK937" s="162">
        <f>IF(N937="nulová",J937,0)</f>
        <v>0</v>
      </c>
      <c r="BL937" s="268" t="s">
        <v>79</v>
      </c>
      <c r="BM937" s="162">
        <f>ROUND(I937*H937,2)</f>
        <v>2142</v>
      </c>
      <c r="BN937" s="268" t="s">
        <v>205</v>
      </c>
      <c r="BO937" s="268" t="s">
        <v>1166</v>
      </c>
    </row>
    <row r="938" spans="1:67" s="10" customFormat="1" x14ac:dyDescent="0.2">
      <c r="A938" s="240"/>
      <c r="B938" s="163"/>
      <c r="C938" s="197"/>
      <c r="D938" s="165" t="s">
        <v>146</v>
      </c>
      <c r="E938" s="166" t="s">
        <v>1</v>
      </c>
      <c r="F938" s="166" t="s">
        <v>1040</v>
      </c>
      <c r="G938" s="164"/>
      <c r="H938" s="166" t="s">
        <v>1</v>
      </c>
      <c r="I938" s="167"/>
      <c r="J938" s="164"/>
      <c r="K938" s="164"/>
      <c r="L938" s="168"/>
      <c r="M938" s="169"/>
      <c r="N938" s="170"/>
      <c r="O938" s="170"/>
      <c r="P938" s="170"/>
      <c r="Q938" s="170"/>
      <c r="R938" s="170"/>
      <c r="S938" s="283"/>
      <c r="T938" s="288"/>
      <c r="U938" s="287"/>
      <c r="V938" s="171"/>
      <c r="AV938" s="172" t="s">
        <v>146</v>
      </c>
      <c r="AW938" s="172" t="s">
        <v>79</v>
      </c>
      <c r="AX938" s="10" t="s">
        <v>73</v>
      </c>
      <c r="AY938" s="10" t="s">
        <v>28</v>
      </c>
      <c r="AZ938" s="10" t="s">
        <v>66</v>
      </c>
      <c r="BA938" s="172" t="s">
        <v>137</v>
      </c>
    </row>
    <row r="939" spans="1:67" s="11" customFormat="1" x14ac:dyDescent="0.2">
      <c r="A939" s="241"/>
      <c r="B939" s="173"/>
      <c r="C939" s="198"/>
      <c r="D939" s="165" t="s">
        <v>146</v>
      </c>
      <c r="E939" s="175" t="s">
        <v>1</v>
      </c>
      <c r="F939" s="175" t="s">
        <v>167</v>
      </c>
      <c r="G939" s="174"/>
      <c r="H939" s="176">
        <v>6</v>
      </c>
      <c r="I939" s="177"/>
      <c r="J939" s="174"/>
      <c r="K939" s="174"/>
      <c r="L939" s="178"/>
      <c r="M939" s="179"/>
      <c r="N939" s="180"/>
      <c r="O939" s="180"/>
      <c r="P939" s="180"/>
      <c r="Q939" s="180"/>
      <c r="R939" s="180"/>
      <c r="S939" s="283"/>
      <c r="T939" s="290"/>
      <c r="U939" s="287"/>
      <c r="V939" s="181"/>
      <c r="AV939" s="182" t="s">
        <v>146</v>
      </c>
      <c r="AW939" s="182" t="s">
        <v>79</v>
      </c>
      <c r="AX939" s="11" t="s">
        <v>79</v>
      </c>
      <c r="AY939" s="11" t="s">
        <v>28</v>
      </c>
      <c r="AZ939" s="11" t="s">
        <v>66</v>
      </c>
      <c r="BA939" s="182" t="s">
        <v>137</v>
      </c>
    </row>
    <row r="940" spans="1:67" s="266" customFormat="1" ht="16.5" customHeight="1" x14ac:dyDescent="0.2">
      <c r="A940" s="200"/>
      <c r="B940" s="28"/>
      <c r="C940" s="196" t="s">
        <v>1167</v>
      </c>
      <c r="D940" s="154" t="s">
        <v>139</v>
      </c>
      <c r="E940" s="318" t="s">
        <v>1168</v>
      </c>
      <c r="F940" s="319" t="s">
        <v>1169</v>
      </c>
      <c r="G940" s="154" t="s">
        <v>1170</v>
      </c>
      <c r="H940" s="155">
        <v>5</v>
      </c>
      <c r="I940" s="156">
        <v>221</v>
      </c>
      <c r="J940" s="157">
        <f>ROUND(I940*H940,2)</f>
        <v>1105</v>
      </c>
      <c r="K940" s="319" t="s">
        <v>143</v>
      </c>
      <c r="L940" s="32"/>
      <c r="M940" s="158" t="s">
        <v>1</v>
      </c>
      <c r="N940" s="159" t="s">
        <v>38</v>
      </c>
      <c r="O940" s="53"/>
      <c r="P940" s="160">
        <f>O940*H940</f>
        <v>0</v>
      </c>
      <c r="Q940" s="160">
        <v>2.5000000000000001E-4</v>
      </c>
      <c r="R940" s="160">
        <f>Q940*H940</f>
        <v>1.25E-3</v>
      </c>
      <c r="S940" s="283"/>
      <c r="T940" s="283">
        <v>0</v>
      </c>
      <c r="U940" s="287"/>
      <c r="V940" s="161">
        <f>T940*H940</f>
        <v>0</v>
      </c>
      <c r="AT940" s="268" t="s">
        <v>205</v>
      </c>
      <c r="AV940" s="268" t="s">
        <v>139</v>
      </c>
      <c r="AW940" s="268" t="s">
        <v>79</v>
      </c>
      <c r="BA940" s="268" t="s">
        <v>137</v>
      </c>
      <c r="BG940" s="162">
        <f>IF(N940="základní",J940,0)</f>
        <v>0</v>
      </c>
      <c r="BH940" s="162">
        <f>IF(N940="snížená",J940,0)</f>
        <v>1105</v>
      </c>
      <c r="BI940" s="162">
        <f>IF(N940="zákl. přenesená",J940,0)</f>
        <v>0</v>
      </c>
      <c r="BJ940" s="162">
        <f>IF(N940="sníž. přenesená",J940,0)</f>
        <v>0</v>
      </c>
      <c r="BK940" s="162">
        <f>IF(N940="nulová",J940,0)</f>
        <v>0</v>
      </c>
      <c r="BL940" s="268" t="s">
        <v>79</v>
      </c>
      <c r="BM940" s="162">
        <f>ROUND(I940*H940,2)</f>
        <v>1105</v>
      </c>
      <c r="BN940" s="268" t="s">
        <v>205</v>
      </c>
      <c r="BO940" s="268" t="s">
        <v>1171</v>
      </c>
    </row>
    <row r="941" spans="1:67" s="10" customFormat="1" x14ac:dyDescent="0.2">
      <c r="A941" s="240"/>
      <c r="B941" s="163"/>
      <c r="C941" s="197"/>
      <c r="D941" s="165" t="s">
        <v>146</v>
      </c>
      <c r="E941" s="166" t="s">
        <v>1</v>
      </c>
      <c r="F941" s="166" t="s">
        <v>1040</v>
      </c>
      <c r="G941" s="164"/>
      <c r="H941" s="166" t="s">
        <v>1</v>
      </c>
      <c r="I941" s="167"/>
      <c r="J941" s="164"/>
      <c r="K941" s="164"/>
      <c r="L941" s="168"/>
      <c r="M941" s="169"/>
      <c r="N941" s="170"/>
      <c r="O941" s="170"/>
      <c r="P941" s="170"/>
      <c r="Q941" s="170"/>
      <c r="R941" s="170"/>
      <c r="S941" s="283"/>
      <c r="T941" s="288"/>
      <c r="U941" s="287"/>
      <c r="V941" s="171"/>
      <c r="AV941" s="172" t="s">
        <v>146</v>
      </c>
      <c r="AW941" s="172" t="s">
        <v>79</v>
      </c>
      <c r="AX941" s="10" t="s">
        <v>73</v>
      </c>
      <c r="AY941" s="10" t="s">
        <v>28</v>
      </c>
      <c r="AZ941" s="10" t="s">
        <v>66</v>
      </c>
      <c r="BA941" s="172" t="s">
        <v>137</v>
      </c>
    </row>
    <row r="942" spans="1:67" s="11" customFormat="1" x14ac:dyDescent="0.2">
      <c r="A942" s="241"/>
      <c r="B942" s="173"/>
      <c r="C942" s="198"/>
      <c r="D942" s="165" t="s">
        <v>146</v>
      </c>
      <c r="E942" s="175" t="s">
        <v>1</v>
      </c>
      <c r="F942" s="175" t="s">
        <v>162</v>
      </c>
      <c r="G942" s="174"/>
      <c r="H942" s="176">
        <v>5</v>
      </c>
      <c r="I942" s="177"/>
      <c r="J942" s="174"/>
      <c r="K942" s="174"/>
      <c r="L942" s="178"/>
      <c r="M942" s="179"/>
      <c r="N942" s="180"/>
      <c r="O942" s="180"/>
      <c r="P942" s="180"/>
      <c r="Q942" s="180"/>
      <c r="R942" s="180"/>
      <c r="S942" s="283"/>
      <c r="T942" s="290"/>
      <c r="U942" s="287"/>
      <c r="V942" s="181"/>
      <c r="AV942" s="182" t="s">
        <v>146</v>
      </c>
      <c r="AW942" s="182" t="s">
        <v>79</v>
      </c>
      <c r="AX942" s="11" t="s">
        <v>79</v>
      </c>
      <c r="AY942" s="11" t="s">
        <v>28</v>
      </c>
      <c r="AZ942" s="11" t="s">
        <v>66</v>
      </c>
      <c r="BA942" s="182" t="s">
        <v>137</v>
      </c>
    </row>
    <row r="943" spans="1:67" s="266" customFormat="1" ht="16.5" customHeight="1" x14ac:dyDescent="0.2">
      <c r="A943" s="200"/>
      <c r="B943" s="28"/>
      <c r="C943" s="196" t="s">
        <v>1172</v>
      </c>
      <c r="D943" s="154" t="s">
        <v>139</v>
      </c>
      <c r="E943" s="318" t="s">
        <v>1173</v>
      </c>
      <c r="F943" s="319" t="s">
        <v>1174</v>
      </c>
      <c r="G943" s="154" t="s">
        <v>263</v>
      </c>
      <c r="H943" s="155">
        <v>40</v>
      </c>
      <c r="I943" s="156">
        <v>50</v>
      </c>
      <c r="J943" s="157">
        <f>ROUND(I943*H943,2)</f>
        <v>2000</v>
      </c>
      <c r="K943" s="319" t="s">
        <v>143</v>
      </c>
      <c r="L943" s="32"/>
      <c r="M943" s="158" t="s">
        <v>1</v>
      </c>
      <c r="N943" s="159" t="s">
        <v>38</v>
      </c>
      <c r="O943" s="53"/>
      <c r="P943" s="160">
        <f>O943*H943</f>
        <v>0</v>
      </c>
      <c r="Q943" s="160">
        <v>5.0000000000000002E-5</v>
      </c>
      <c r="R943" s="160">
        <f>Q943*H943</f>
        <v>2E-3</v>
      </c>
      <c r="S943" s="283"/>
      <c r="T943" s="283">
        <v>0</v>
      </c>
      <c r="U943" s="287"/>
      <c r="V943" s="161">
        <f>T943*H943</f>
        <v>0</v>
      </c>
      <c r="AT943" s="268" t="s">
        <v>205</v>
      </c>
      <c r="AV943" s="268" t="s">
        <v>139</v>
      </c>
      <c r="AW943" s="268" t="s">
        <v>79</v>
      </c>
      <c r="BA943" s="268" t="s">
        <v>137</v>
      </c>
      <c r="BG943" s="162">
        <f>IF(N943="základní",J943,0)</f>
        <v>0</v>
      </c>
      <c r="BH943" s="162">
        <f>IF(N943="snížená",J943,0)</f>
        <v>2000</v>
      </c>
      <c r="BI943" s="162">
        <f>IF(N943="zákl. přenesená",J943,0)</f>
        <v>0</v>
      </c>
      <c r="BJ943" s="162">
        <f>IF(N943="sníž. přenesená",J943,0)</f>
        <v>0</v>
      </c>
      <c r="BK943" s="162">
        <f>IF(N943="nulová",J943,0)</f>
        <v>0</v>
      </c>
      <c r="BL943" s="268" t="s">
        <v>79</v>
      </c>
      <c r="BM943" s="162">
        <f>ROUND(I943*H943,2)</f>
        <v>2000</v>
      </c>
      <c r="BN943" s="268" t="s">
        <v>205</v>
      </c>
      <c r="BO943" s="268" t="s">
        <v>1175</v>
      </c>
    </row>
    <row r="944" spans="1:67" s="10" customFormat="1" x14ac:dyDescent="0.2">
      <c r="A944" s="240"/>
      <c r="B944" s="163"/>
      <c r="C944" s="197"/>
      <c r="D944" s="165" t="s">
        <v>146</v>
      </c>
      <c r="E944" s="166" t="s">
        <v>1</v>
      </c>
      <c r="F944" s="166" t="s">
        <v>1040</v>
      </c>
      <c r="G944" s="164"/>
      <c r="H944" s="166" t="s">
        <v>1</v>
      </c>
      <c r="I944" s="167"/>
      <c r="J944" s="164"/>
      <c r="K944" s="164"/>
      <c r="L944" s="168"/>
      <c r="M944" s="169"/>
      <c r="N944" s="170"/>
      <c r="O944" s="170"/>
      <c r="P944" s="170"/>
      <c r="Q944" s="170"/>
      <c r="R944" s="170"/>
      <c r="S944" s="283"/>
      <c r="T944" s="288"/>
      <c r="U944" s="287"/>
      <c r="V944" s="171"/>
      <c r="AV944" s="172" t="s">
        <v>146</v>
      </c>
      <c r="AW944" s="172" t="s">
        <v>79</v>
      </c>
      <c r="AX944" s="10" t="s">
        <v>73</v>
      </c>
      <c r="AY944" s="10" t="s">
        <v>28</v>
      </c>
      <c r="AZ944" s="10" t="s">
        <v>66</v>
      </c>
      <c r="BA944" s="172" t="s">
        <v>137</v>
      </c>
    </row>
    <row r="945" spans="1:67" s="11" customFormat="1" x14ac:dyDescent="0.2">
      <c r="A945" s="241"/>
      <c r="B945" s="173"/>
      <c r="C945" s="198"/>
      <c r="D945" s="165" t="s">
        <v>146</v>
      </c>
      <c r="E945" s="175" t="s">
        <v>1</v>
      </c>
      <c r="F945" s="175" t="s">
        <v>334</v>
      </c>
      <c r="G945" s="174"/>
      <c r="H945" s="176">
        <v>40</v>
      </c>
      <c r="I945" s="177"/>
      <c r="J945" s="174"/>
      <c r="K945" s="174"/>
      <c r="L945" s="178"/>
      <c r="M945" s="179"/>
      <c r="N945" s="180"/>
      <c r="O945" s="180"/>
      <c r="P945" s="180"/>
      <c r="Q945" s="180"/>
      <c r="R945" s="180"/>
      <c r="S945" s="283"/>
      <c r="T945" s="290"/>
      <c r="U945" s="287"/>
      <c r="V945" s="181"/>
      <c r="AV945" s="182" t="s">
        <v>146</v>
      </c>
      <c r="AW945" s="182" t="s">
        <v>79</v>
      </c>
      <c r="AX945" s="11" t="s">
        <v>79</v>
      </c>
      <c r="AY945" s="11" t="s">
        <v>28</v>
      </c>
      <c r="AZ945" s="11" t="s">
        <v>66</v>
      </c>
      <c r="BA945" s="182" t="s">
        <v>137</v>
      </c>
    </row>
    <row r="946" spans="1:67" s="266" customFormat="1" ht="16.5" customHeight="1" x14ac:dyDescent="0.2">
      <c r="A946" s="200"/>
      <c r="B946" s="28"/>
      <c r="C946" s="196" t="s">
        <v>1176</v>
      </c>
      <c r="D946" s="154" t="s">
        <v>139</v>
      </c>
      <c r="E946" s="318" t="s">
        <v>1177</v>
      </c>
      <c r="F946" s="319" t="s">
        <v>1178</v>
      </c>
      <c r="G946" s="154" t="s">
        <v>263</v>
      </c>
      <c r="H946" s="155">
        <v>90</v>
      </c>
      <c r="I946" s="156">
        <v>90</v>
      </c>
      <c r="J946" s="157">
        <f>ROUND(I946*H946,2)</f>
        <v>8100</v>
      </c>
      <c r="K946" s="319" t="s">
        <v>143</v>
      </c>
      <c r="L946" s="32"/>
      <c r="M946" s="158" t="s">
        <v>1</v>
      </c>
      <c r="N946" s="159" t="s">
        <v>38</v>
      </c>
      <c r="O946" s="53"/>
      <c r="P946" s="160">
        <f>O946*H946</f>
        <v>0</v>
      </c>
      <c r="Q946" s="160">
        <v>6.9999999999999994E-5</v>
      </c>
      <c r="R946" s="160">
        <f>Q946*H946</f>
        <v>6.2999999999999992E-3</v>
      </c>
      <c r="S946" s="283"/>
      <c r="T946" s="283">
        <v>0</v>
      </c>
      <c r="U946" s="287"/>
      <c r="V946" s="161">
        <f>T946*H946</f>
        <v>0</v>
      </c>
      <c r="AT946" s="268" t="s">
        <v>205</v>
      </c>
      <c r="AV946" s="268" t="s">
        <v>139</v>
      </c>
      <c r="AW946" s="268" t="s">
        <v>79</v>
      </c>
      <c r="BA946" s="268" t="s">
        <v>137</v>
      </c>
      <c r="BG946" s="162">
        <f>IF(N946="základní",J946,0)</f>
        <v>0</v>
      </c>
      <c r="BH946" s="162">
        <f>IF(N946="snížená",J946,0)</f>
        <v>8100</v>
      </c>
      <c r="BI946" s="162">
        <f>IF(N946="zákl. přenesená",J946,0)</f>
        <v>0</v>
      </c>
      <c r="BJ946" s="162">
        <f>IF(N946="sníž. přenesená",J946,0)</f>
        <v>0</v>
      </c>
      <c r="BK946" s="162">
        <f>IF(N946="nulová",J946,0)</f>
        <v>0</v>
      </c>
      <c r="BL946" s="268" t="s">
        <v>79</v>
      </c>
      <c r="BM946" s="162">
        <f>ROUND(I946*H946,2)</f>
        <v>8100</v>
      </c>
      <c r="BN946" s="268" t="s">
        <v>205</v>
      </c>
      <c r="BO946" s="268" t="s">
        <v>1179</v>
      </c>
    </row>
    <row r="947" spans="1:67" s="10" customFormat="1" x14ac:dyDescent="0.2">
      <c r="A947" s="240"/>
      <c r="B947" s="163"/>
      <c r="C947" s="197"/>
      <c r="D947" s="165" t="s">
        <v>146</v>
      </c>
      <c r="E947" s="166" t="s">
        <v>1</v>
      </c>
      <c r="F947" s="166" t="s">
        <v>1040</v>
      </c>
      <c r="G947" s="164"/>
      <c r="H947" s="166" t="s">
        <v>1</v>
      </c>
      <c r="I947" s="167"/>
      <c r="J947" s="164"/>
      <c r="K947" s="164"/>
      <c r="L947" s="168"/>
      <c r="M947" s="169"/>
      <c r="N947" s="170"/>
      <c r="O947" s="170"/>
      <c r="P947" s="170"/>
      <c r="Q947" s="170"/>
      <c r="R947" s="170"/>
      <c r="S947" s="283"/>
      <c r="T947" s="288"/>
      <c r="U947" s="287"/>
      <c r="V947" s="171"/>
      <c r="AV947" s="172" t="s">
        <v>146</v>
      </c>
      <c r="AW947" s="172" t="s">
        <v>79</v>
      </c>
      <c r="AX947" s="10" t="s">
        <v>73</v>
      </c>
      <c r="AY947" s="10" t="s">
        <v>28</v>
      </c>
      <c r="AZ947" s="10" t="s">
        <v>66</v>
      </c>
      <c r="BA947" s="172" t="s">
        <v>137</v>
      </c>
    </row>
    <row r="948" spans="1:67" s="11" customFormat="1" x14ac:dyDescent="0.2">
      <c r="A948" s="241"/>
      <c r="B948" s="173"/>
      <c r="C948" s="198"/>
      <c r="D948" s="165" t="s">
        <v>146</v>
      </c>
      <c r="E948" s="175" t="s">
        <v>1</v>
      </c>
      <c r="F948" s="175" t="s">
        <v>2554</v>
      </c>
      <c r="G948" s="174"/>
      <c r="H948" s="176">
        <v>90</v>
      </c>
      <c r="I948" s="177"/>
      <c r="J948" s="174"/>
      <c r="K948" s="174"/>
      <c r="L948" s="178"/>
      <c r="M948" s="179"/>
      <c r="N948" s="180"/>
      <c r="O948" s="180"/>
      <c r="P948" s="180"/>
      <c r="Q948" s="180"/>
      <c r="R948" s="180"/>
      <c r="S948" s="283"/>
      <c r="T948" s="290"/>
      <c r="U948" s="287"/>
      <c r="V948" s="181"/>
      <c r="AV948" s="182" t="s">
        <v>146</v>
      </c>
      <c r="AW948" s="182" t="s">
        <v>79</v>
      </c>
      <c r="AX948" s="11" t="s">
        <v>79</v>
      </c>
      <c r="AY948" s="11" t="s">
        <v>28</v>
      </c>
      <c r="AZ948" s="11" t="s">
        <v>66</v>
      </c>
      <c r="BA948" s="182" t="s">
        <v>137</v>
      </c>
    </row>
    <row r="949" spans="1:67" s="266" customFormat="1" ht="16.5" customHeight="1" x14ac:dyDescent="0.2">
      <c r="A949" s="200"/>
      <c r="B949" s="28"/>
      <c r="C949" s="232" t="s">
        <v>2553</v>
      </c>
      <c r="D949" s="233" t="s">
        <v>139</v>
      </c>
      <c r="E949" s="332" t="s">
        <v>1177</v>
      </c>
      <c r="F949" s="334" t="s">
        <v>1178</v>
      </c>
      <c r="G949" s="233" t="s">
        <v>263</v>
      </c>
      <c r="H949" s="234">
        <v>41</v>
      </c>
      <c r="I949" s="235">
        <v>90</v>
      </c>
      <c r="J949" s="236">
        <f>ROUND(I949*H949,2)</f>
        <v>3690</v>
      </c>
      <c r="K949" s="334" t="s">
        <v>143</v>
      </c>
      <c r="L949" s="32"/>
      <c r="M949" s="158" t="s">
        <v>1</v>
      </c>
      <c r="N949" s="159" t="s">
        <v>38</v>
      </c>
      <c r="O949" s="53"/>
      <c r="P949" s="160">
        <f>O949*H949</f>
        <v>0</v>
      </c>
      <c r="Q949" s="160">
        <v>6.9999999999999994E-5</v>
      </c>
      <c r="R949" s="160"/>
      <c r="S949" s="257">
        <f>Q949*H949</f>
        <v>2.8699999999999997E-3</v>
      </c>
      <c r="T949" s="283">
        <v>0</v>
      </c>
      <c r="U949" s="287"/>
      <c r="V949" s="161">
        <f>T949*H949</f>
        <v>0</v>
      </c>
      <c r="AT949" s="268" t="s">
        <v>205</v>
      </c>
      <c r="AV949" s="268" t="s">
        <v>139</v>
      </c>
      <c r="AW949" s="268" t="s">
        <v>79</v>
      </c>
      <c r="BA949" s="268" t="s">
        <v>137</v>
      </c>
      <c r="BG949" s="162">
        <f>IF(N949="základní",J949,0)</f>
        <v>0</v>
      </c>
      <c r="BH949" s="162">
        <f>IF(N949="snížená",J949,0)</f>
        <v>3690</v>
      </c>
      <c r="BI949" s="162">
        <f>IF(N949="zákl. přenesená",J949,0)</f>
        <v>0</v>
      </c>
      <c r="BJ949" s="162">
        <f>IF(N949="sníž. přenesená",J949,0)</f>
        <v>0</v>
      </c>
      <c r="BK949" s="162">
        <f>IF(N949="nulová",J949,0)</f>
        <v>0</v>
      </c>
      <c r="BL949" s="268" t="s">
        <v>79</v>
      </c>
      <c r="BM949" s="162">
        <f>ROUND(I949*H949,2)</f>
        <v>3690</v>
      </c>
      <c r="BN949" s="268" t="s">
        <v>205</v>
      </c>
      <c r="BO949" s="268" t="s">
        <v>1179</v>
      </c>
    </row>
    <row r="950" spans="1:67" s="10" customFormat="1" x14ac:dyDescent="0.2">
      <c r="A950" s="240"/>
      <c r="B950" s="163"/>
      <c r="C950" s="197"/>
      <c r="D950" s="165" t="s">
        <v>146</v>
      </c>
      <c r="E950" s="166" t="s">
        <v>1</v>
      </c>
      <c r="F950" s="166" t="s">
        <v>1040</v>
      </c>
      <c r="G950" s="164"/>
      <c r="H950" s="166" t="s">
        <v>1</v>
      </c>
      <c r="I950" s="167"/>
      <c r="J950" s="164"/>
      <c r="K950" s="164"/>
      <c r="L950" s="168"/>
      <c r="M950" s="169"/>
      <c r="N950" s="170"/>
      <c r="O950" s="170"/>
      <c r="P950" s="170"/>
      <c r="Q950" s="170"/>
      <c r="R950" s="170"/>
      <c r="S950" s="283"/>
      <c r="T950" s="288"/>
      <c r="U950" s="287"/>
      <c r="V950" s="171"/>
      <c r="AV950" s="172" t="s">
        <v>146</v>
      </c>
      <c r="AW950" s="172" t="s">
        <v>79</v>
      </c>
      <c r="AX950" s="10" t="s">
        <v>73</v>
      </c>
      <c r="AY950" s="10" t="s">
        <v>28</v>
      </c>
      <c r="AZ950" s="10" t="s">
        <v>66</v>
      </c>
      <c r="BA950" s="172" t="s">
        <v>137</v>
      </c>
    </row>
    <row r="951" spans="1:67" s="11" customFormat="1" x14ac:dyDescent="0.2">
      <c r="A951" s="241"/>
      <c r="B951" s="173"/>
      <c r="C951" s="198"/>
      <c r="D951" s="165" t="s">
        <v>146</v>
      </c>
      <c r="E951" s="175" t="s">
        <v>1</v>
      </c>
      <c r="F951" s="175">
        <v>41</v>
      </c>
      <c r="G951" s="174"/>
      <c r="H951" s="176">
        <v>41</v>
      </c>
      <c r="I951" s="177"/>
      <c r="J951" s="174"/>
      <c r="K951" s="174"/>
      <c r="L951" s="178"/>
      <c r="M951" s="179"/>
      <c r="N951" s="180"/>
      <c r="O951" s="180"/>
      <c r="P951" s="180"/>
      <c r="Q951" s="180"/>
      <c r="R951" s="180"/>
      <c r="S951" s="283"/>
      <c r="T951" s="290"/>
      <c r="U951" s="287"/>
      <c r="V951" s="181"/>
      <c r="AV951" s="182" t="s">
        <v>146</v>
      </c>
      <c r="AW951" s="182" t="s">
        <v>79</v>
      </c>
      <c r="AX951" s="11" t="s">
        <v>79</v>
      </c>
      <c r="AY951" s="11" t="s">
        <v>28</v>
      </c>
      <c r="AZ951" s="11" t="s">
        <v>66</v>
      </c>
      <c r="BA951" s="182" t="s">
        <v>137</v>
      </c>
    </row>
    <row r="952" spans="1:67" s="266" customFormat="1" ht="16.5" customHeight="1" x14ac:dyDescent="0.2">
      <c r="A952" s="200"/>
      <c r="B952" s="28"/>
      <c r="C952" s="196" t="s">
        <v>1180</v>
      </c>
      <c r="D952" s="154" t="s">
        <v>139</v>
      </c>
      <c r="E952" s="318" t="s">
        <v>1181</v>
      </c>
      <c r="F952" s="319" t="s">
        <v>1182</v>
      </c>
      <c r="G952" s="154" t="s">
        <v>263</v>
      </c>
      <c r="H952" s="155">
        <v>30</v>
      </c>
      <c r="I952" s="156">
        <v>57</v>
      </c>
      <c r="J952" s="157">
        <f>ROUND(I952*H952,2)</f>
        <v>1710</v>
      </c>
      <c r="K952" s="319" t="s">
        <v>143</v>
      </c>
      <c r="L952" s="32"/>
      <c r="M952" s="158" t="s">
        <v>1</v>
      </c>
      <c r="N952" s="159" t="s">
        <v>38</v>
      </c>
      <c r="O952" s="53"/>
      <c r="P952" s="160">
        <f>O952*H952</f>
        <v>0</v>
      </c>
      <c r="Q952" s="160">
        <v>2.0000000000000001E-4</v>
      </c>
      <c r="R952" s="160">
        <f>Q952*H952</f>
        <v>6.0000000000000001E-3</v>
      </c>
      <c r="S952" s="283"/>
      <c r="T952" s="283">
        <v>0</v>
      </c>
      <c r="U952" s="287"/>
      <c r="V952" s="161">
        <f>T952*H952</f>
        <v>0</v>
      </c>
      <c r="AT952" s="268" t="s">
        <v>205</v>
      </c>
      <c r="AV952" s="268" t="s">
        <v>139</v>
      </c>
      <c r="AW952" s="268" t="s">
        <v>79</v>
      </c>
      <c r="BA952" s="268" t="s">
        <v>137</v>
      </c>
      <c r="BG952" s="162">
        <f>IF(N952="základní",J952,0)</f>
        <v>0</v>
      </c>
      <c r="BH952" s="162">
        <f>IF(N952="snížená",J952,0)</f>
        <v>1710</v>
      </c>
      <c r="BI952" s="162">
        <f>IF(N952="zákl. přenesená",J952,0)</f>
        <v>0</v>
      </c>
      <c r="BJ952" s="162">
        <f>IF(N952="sníž. přenesená",J952,0)</f>
        <v>0</v>
      </c>
      <c r="BK952" s="162">
        <f>IF(N952="nulová",J952,0)</f>
        <v>0</v>
      </c>
      <c r="BL952" s="268" t="s">
        <v>79</v>
      </c>
      <c r="BM952" s="162">
        <f>ROUND(I952*H952,2)</f>
        <v>1710</v>
      </c>
      <c r="BN952" s="268" t="s">
        <v>205</v>
      </c>
      <c r="BO952" s="268" t="s">
        <v>1183</v>
      </c>
    </row>
    <row r="953" spans="1:67" s="10" customFormat="1" x14ac:dyDescent="0.2">
      <c r="A953" s="240"/>
      <c r="B953" s="163"/>
      <c r="C953" s="197"/>
      <c r="D953" s="165" t="s">
        <v>146</v>
      </c>
      <c r="E953" s="166" t="s">
        <v>1</v>
      </c>
      <c r="F953" s="166" t="s">
        <v>1040</v>
      </c>
      <c r="G953" s="164"/>
      <c r="H953" s="166" t="s">
        <v>1</v>
      </c>
      <c r="I953" s="167"/>
      <c r="J953" s="164"/>
      <c r="K953" s="164"/>
      <c r="L953" s="168"/>
      <c r="M953" s="169"/>
      <c r="N953" s="170"/>
      <c r="O953" s="170"/>
      <c r="P953" s="170"/>
      <c r="Q953" s="170"/>
      <c r="R953" s="170"/>
      <c r="S953" s="283"/>
      <c r="T953" s="288"/>
      <c r="U953" s="287"/>
      <c r="V953" s="171"/>
      <c r="AV953" s="172" t="s">
        <v>146</v>
      </c>
      <c r="AW953" s="172" t="s">
        <v>79</v>
      </c>
      <c r="AX953" s="10" t="s">
        <v>73</v>
      </c>
      <c r="AY953" s="10" t="s">
        <v>28</v>
      </c>
      <c r="AZ953" s="10" t="s">
        <v>66</v>
      </c>
      <c r="BA953" s="172" t="s">
        <v>137</v>
      </c>
    </row>
    <row r="954" spans="1:67" s="11" customFormat="1" x14ac:dyDescent="0.2">
      <c r="A954" s="241"/>
      <c r="B954" s="173"/>
      <c r="C954" s="198"/>
      <c r="D954" s="165" t="s">
        <v>146</v>
      </c>
      <c r="E954" s="175" t="s">
        <v>1</v>
      </c>
      <c r="F954" s="175" t="s">
        <v>1184</v>
      </c>
      <c r="G954" s="174"/>
      <c r="H954" s="176">
        <v>30</v>
      </c>
      <c r="I954" s="177"/>
      <c r="J954" s="174"/>
      <c r="K954" s="174"/>
      <c r="L954" s="178"/>
      <c r="M954" s="179"/>
      <c r="N954" s="180"/>
      <c r="O954" s="180"/>
      <c r="P954" s="180"/>
      <c r="Q954" s="180"/>
      <c r="R954" s="180"/>
      <c r="S954" s="283"/>
      <c r="T954" s="290"/>
      <c r="U954" s="287"/>
      <c r="V954" s="181"/>
      <c r="AV954" s="182" t="s">
        <v>146</v>
      </c>
      <c r="AW954" s="182" t="s">
        <v>79</v>
      </c>
      <c r="AX954" s="11" t="s">
        <v>79</v>
      </c>
      <c r="AY954" s="11" t="s">
        <v>28</v>
      </c>
      <c r="AZ954" s="11" t="s">
        <v>66</v>
      </c>
      <c r="BA954" s="182" t="s">
        <v>137</v>
      </c>
    </row>
    <row r="955" spans="1:67" s="266" customFormat="1" ht="16.5" customHeight="1" x14ac:dyDescent="0.2">
      <c r="A955" s="200"/>
      <c r="B955" s="28"/>
      <c r="C955" s="196" t="s">
        <v>1185</v>
      </c>
      <c r="D955" s="154" t="s">
        <v>139</v>
      </c>
      <c r="E955" s="318" t="s">
        <v>1186</v>
      </c>
      <c r="F955" s="319" t="s">
        <v>1187</v>
      </c>
      <c r="G955" s="154" t="s">
        <v>263</v>
      </c>
      <c r="H955" s="155">
        <v>10</v>
      </c>
      <c r="I955" s="156">
        <v>90</v>
      </c>
      <c r="J955" s="157">
        <f>ROUND(I955*H955,2)</f>
        <v>900</v>
      </c>
      <c r="K955" s="319" t="s">
        <v>143</v>
      </c>
      <c r="L955" s="32"/>
      <c r="M955" s="158" t="s">
        <v>1</v>
      </c>
      <c r="N955" s="159" t="s">
        <v>38</v>
      </c>
      <c r="O955" s="53"/>
      <c r="P955" s="160">
        <f>O955*H955</f>
        <v>0</v>
      </c>
      <c r="Q955" s="160">
        <v>2.4000000000000001E-4</v>
      </c>
      <c r="R955" s="160">
        <f>Q955*H955</f>
        <v>2.4000000000000002E-3</v>
      </c>
      <c r="S955" s="283"/>
      <c r="T955" s="283">
        <v>0</v>
      </c>
      <c r="U955" s="287"/>
      <c r="V955" s="161">
        <f>T955*H955</f>
        <v>0</v>
      </c>
      <c r="AT955" s="268" t="s">
        <v>205</v>
      </c>
      <c r="AV955" s="268" t="s">
        <v>139</v>
      </c>
      <c r="AW955" s="268" t="s">
        <v>79</v>
      </c>
      <c r="BA955" s="268" t="s">
        <v>137</v>
      </c>
      <c r="BG955" s="162">
        <f>IF(N955="základní",J955,0)</f>
        <v>0</v>
      </c>
      <c r="BH955" s="162">
        <f>IF(N955="snížená",J955,0)</f>
        <v>900</v>
      </c>
      <c r="BI955" s="162">
        <f>IF(N955="zákl. přenesená",J955,0)</f>
        <v>0</v>
      </c>
      <c r="BJ955" s="162">
        <f>IF(N955="sníž. přenesená",J955,0)</f>
        <v>0</v>
      </c>
      <c r="BK955" s="162">
        <f>IF(N955="nulová",J955,0)</f>
        <v>0</v>
      </c>
      <c r="BL955" s="268" t="s">
        <v>79</v>
      </c>
      <c r="BM955" s="162">
        <f>ROUND(I955*H955,2)</f>
        <v>900</v>
      </c>
      <c r="BN955" s="268" t="s">
        <v>205</v>
      </c>
      <c r="BO955" s="268" t="s">
        <v>1188</v>
      </c>
    </row>
    <row r="956" spans="1:67" s="10" customFormat="1" x14ac:dyDescent="0.2">
      <c r="A956" s="240"/>
      <c r="B956" s="163"/>
      <c r="C956" s="197"/>
      <c r="D956" s="165" t="s">
        <v>146</v>
      </c>
      <c r="E956" s="166" t="s">
        <v>1</v>
      </c>
      <c r="F956" s="166" t="s">
        <v>1040</v>
      </c>
      <c r="G956" s="164"/>
      <c r="H956" s="166" t="s">
        <v>1</v>
      </c>
      <c r="I956" s="167"/>
      <c r="J956" s="164"/>
      <c r="K956" s="164"/>
      <c r="L956" s="168"/>
      <c r="M956" s="169"/>
      <c r="N956" s="170"/>
      <c r="O956" s="170"/>
      <c r="P956" s="170"/>
      <c r="Q956" s="170"/>
      <c r="R956" s="170"/>
      <c r="S956" s="283"/>
      <c r="T956" s="288"/>
      <c r="U956" s="287"/>
      <c r="V956" s="171"/>
      <c r="AV956" s="172" t="s">
        <v>146</v>
      </c>
      <c r="AW956" s="172" t="s">
        <v>79</v>
      </c>
      <c r="AX956" s="10" t="s">
        <v>73</v>
      </c>
      <c r="AY956" s="10" t="s">
        <v>28</v>
      </c>
      <c r="AZ956" s="10" t="s">
        <v>66</v>
      </c>
      <c r="BA956" s="172" t="s">
        <v>137</v>
      </c>
    </row>
    <row r="957" spans="1:67" s="11" customFormat="1" x14ac:dyDescent="0.2">
      <c r="A957" s="241"/>
      <c r="B957" s="173"/>
      <c r="C957" s="198"/>
      <c r="D957" s="165" t="s">
        <v>146</v>
      </c>
      <c r="E957" s="175" t="s">
        <v>1</v>
      </c>
      <c r="F957" s="175" t="s">
        <v>185</v>
      </c>
      <c r="G957" s="174"/>
      <c r="H957" s="176">
        <v>10</v>
      </c>
      <c r="I957" s="177"/>
      <c r="J957" s="174"/>
      <c r="K957" s="174"/>
      <c r="L957" s="178"/>
      <c r="M957" s="179"/>
      <c r="N957" s="180"/>
      <c r="O957" s="180"/>
      <c r="P957" s="180"/>
      <c r="Q957" s="180"/>
      <c r="R957" s="180"/>
      <c r="S957" s="283"/>
      <c r="T957" s="290"/>
      <c r="U957" s="287"/>
      <c r="V957" s="181"/>
      <c r="AV957" s="182" t="s">
        <v>146</v>
      </c>
      <c r="AW957" s="182" t="s">
        <v>79</v>
      </c>
      <c r="AX957" s="11" t="s">
        <v>79</v>
      </c>
      <c r="AY957" s="11" t="s">
        <v>28</v>
      </c>
      <c r="AZ957" s="11" t="s">
        <v>66</v>
      </c>
      <c r="BA957" s="182" t="s">
        <v>137</v>
      </c>
    </row>
    <row r="958" spans="1:67" s="266" customFormat="1" ht="16.5" customHeight="1" x14ac:dyDescent="0.2">
      <c r="A958" s="200"/>
      <c r="B958" s="28"/>
      <c r="C958" s="196" t="s">
        <v>1189</v>
      </c>
      <c r="D958" s="154" t="s">
        <v>139</v>
      </c>
      <c r="E958" s="318" t="s">
        <v>1190</v>
      </c>
      <c r="F958" s="319" t="s">
        <v>1191</v>
      </c>
      <c r="G958" s="154" t="s">
        <v>285</v>
      </c>
      <c r="H958" s="155">
        <v>6</v>
      </c>
      <c r="I958" s="156">
        <v>588</v>
      </c>
      <c r="J958" s="157">
        <f>ROUND(I958*H958,2)</f>
        <v>3528</v>
      </c>
      <c r="K958" s="319" t="s">
        <v>143</v>
      </c>
      <c r="L958" s="32"/>
      <c r="M958" s="158" t="s">
        <v>1</v>
      </c>
      <c r="N958" s="159" t="s">
        <v>38</v>
      </c>
      <c r="O958" s="53"/>
      <c r="P958" s="160">
        <f>O958*H958</f>
        <v>0</v>
      </c>
      <c r="Q958" s="160">
        <v>1.4400000000000001E-3</v>
      </c>
      <c r="R958" s="160">
        <f>Q958*H958</f>
        <v>8.6400000000000001E-3</v>
      </c>
      <c r="S958" s="283"/>
      <c r="T958" s="283">
        <v>0</v>
      </c>
      <c r="U958" s="287"/>
      <c r="V958" s="161">
        <f>T958*H958</f>
        <v>0</v>
      </c>
      <c r="AT958" s="268" t="s">
        <v>205</v>
      </c>
      <c r="AV958" s="268" t="s">
        <v>139</v>
      </c>
      <c r="AW958" s="268" t="s">
        <v>79</v>
      </c>
      <c r="BA958" s="268" t="s">
        <v>137</v>
      </c>
      <c r="BG958" s="162">
        <f>IF(N958="základní",J958,0)</f>
        <v>0</v>
      </c>
      <c r="BH958" s="162">
        <f>IF(N958="snížená",J958,0)</f>
        <v>3528</v>
      </c>
      <c r="BI958" s="162">
        <f>IF(N958="zákl. přenesená",J958,0)</f>
        <v>0</v>
      </c>
      <c r="BJ958" s="162">
        <f>IF(N958="sníž. přenesená",J958,0)</f>
        <v>0</v>
      </c>
      <c r="BK958" s="162">
        <f>IF(N958="nulová",J958,0)</f>
        <v>0</v>
      </c>
      <c r="BL958" s="268" t="s">
        <v>79</v>
      </c>
      <c r="BM958" s="162">
        <f>ROUND(I958*H958,2)</f>
        <v>3528</v>
      </c>
      <c r="BN958" s="268" t="s">
        <v>205</v>
      </c>
      <c r="BO958" s="268" t="s">
        <v>1192</v>
      </c>
    </row>
    <row r="959" spans="1:67" s="10" customFormat="1" x14ac:dyDescent="0.2">
      <c r="A959" s="240"/>
      <c r="B959" s="163"/>
      <c r="C959" s="197"/>
      <c r="D959" s="165" t="s">
        <v>146</v>
      </c>
      <c r="E959" s="166" t="s">
        <v>1</v>
      </c>
      <c r="F959" s="166" t="s">
        <v>1040</v>
      </c>
      <c r="G959" s="164"/>
      <c r="H959" s="166" t="s">
        <v>1</v>
      </c>
      <c r="I959" s="167"/>
      <c r="J959" s="164"/>
      <c r="K959" s="164"/>
      <c r="L959" s="168"/>
      <c r="M959" s="169"/>
      <c r="N959" s="170"/>
      <c r="O959" s="170"/>
      <c r="P959" s="170"/>
      <c r="Q959" s="170"/>
      <c r="R959" s="170"/>
      <c r="S959" s="283"/>
      <c r="T959" s="288"/>
      <c r="U959" s="287"/>
      <c r="V959" s="171"/>
      <c r="AV959" s="172" t="s">
        <v>146</v>
      </c>
      <c r="AW959" s="172" t="s">
        <v>79</v>
      </c>
      <c r="AX959" s="10" t="s">
        <v>73</v>
      </c>
      <c r="AY959" s="10" t="s">
        <v>28</v>
      </c>
      <c r="AZ959" s="10" t="s">
        <v>66</v>
      </c>
      <c r="BA959" s="172" t="s">
        <v>137</v>
      </c>
    </row>
    <row r="960" spans="1:67" s="11" customFormat="1" x14ac:dyDescent="0.2">
      <c r="A960" s="241"/>
      <c r="B960" s="173"/>
      <c r="C960" s="198"/>
      <c r="D960" s="165" t="s">
        <v>146</v>
      </c>
      <c r="E960" s="175" t="s">
        <v>1</v>
      </c>
      <c r="F960" s="175" t="s">
        <v>167</v>
      </c>
      <c r="G960" s="174"/>
      <c r="H960" s="176">
        <v>6</v>
      </c>
      <c r="I960" s="177"/>
      <c r="J960" s="174"/>
      <c r="K960" s="174"/>
      <c r="L960" s="178"/>
      <c r="M960" s="179"/>
      <c r="N960" s="180"/>
      <c r="O960" s="180"/>
      <c r="P960" s="180"/>
      <c r="Q960" s="180"/>
      <c r="R960" s="180"/>
      <c r="S960" s="283"/>
      <c r="T960" s="290"/>
      <c r="U960" s="287"/>
      <c r="V960" s="181"/>
      <c r="AV960" s="182" t="s">
        <v>146</v>
      </c>
      <c r="AW960" s="182" t="s">
        <v>79</v>
      </c>
      <c r="AX960" s="11" t="s">
        <v>79</v>
      </c>
      <c r="AY960" s="11" t="s">
        <v>28</v>
      </c>
      <c r="AZ960" s="11" t="s">
        <v>66</v>
      </c>
      <c r="BA960" s="182" t="s">
        <v>137</v>
      </c>
    </row>
    <row r="961" spans="1:67" s="266" customFormat="1" ht="16.5" customHeight="1" x14ac:dyDescent="0.2">
      <c r="A961" s="200"/>
      <c r="B961" s="28"/>
      <c r="C961" s="196" t="s">
        <v>1193</v>
      </c>
      <c r="D961" s="154" t="s">
        <v>139</v>
      </c>
      <c r="E961" s="318" t="s">
        <v>1194</v>
      </c>
      <c r="F961" s="319" t="s">
        <v>1195</v>
      </c>
      <c r="G961" s="154" t="s">
        <v>327</v>
      </c>
      <c r="H961" s="155">
        <v>6</v>
      </c>
      <c r="I961" s="156">
        <v>336</v>
      </c>
      <c r="J961" s="157">
        <f>ROUND(I961*H961,2)</f>
        <v>2016</v>
      </c>
      <c r="K961" s="319" t="s">
        <v>143</v>
      </c>
      <c r="L961" s="32"/>
      <c r="M961" s="158" t="s">
        <v>1</v>
      </c>
      <c r="N961" s="159" t="s">
        <v>38</v>
      </c>
      <c r="O961" s="53"/>
      <c r="P961" s="160">
        <f>O961*H961</f>
        <v>0</v>
      </c>
      <c r="Q961" s="160">
        <v>2E-3</v>
      </c>
      <c r="R961" s="160">
        <f>Q961*H961</f>
        <v>1.2E-2</v>
      </c>
      <c r="S961" s="283"/>
      <c r="T961" s="283">
        <v>0</v>
      </c>
      <c r="U961" s="287"/>
      <c r="V961" s="161">
        <f>T961*H961</f>
        <v>0</v>
      </c>
      <c r="AT961" s="268" t="s">
        <v>205</v>
      </c>
      <c r="AV961" s="268" t="s">
        <v>139</v>
      </c>
      <c r="AW961" s="268" t="s">
        <v>79</v>
      </c>
      <c r="BA961" s="268" t="s">
        <v>137</v>
      </c>
      <c r="BG961" s="162">
        <f>IF(N961="základní",J961,0)</f>
        <v>0</v>
      </c>
      <c r="BH961" s="162">
        <f>IF(N961="snížená",J961,0)</f>
        <v>2016</v>
      </c>
      <c r="BI961" s="162">
        <f>IF(N961="zákl. přenesená",J961,0)</f>
        <v>0</v>
      </c>
      <c r="BJ961" s="162">
        <f>IF(N961="sníž. přenesená",J961,0)</f>
        <v>0</v>
      </c>
      <c r="BK961" s="162">
        <f>IF(N961="nulová",J961,0)</f>
        <v>0</v>
      </c>
      <c r="BL961" s="268" t="s">
        <v>79</v>
      </c>
      <c r="BM961" s="162">
        <f>ROUND(I961*H961,2)</f>
        <v>2016</v>
      </c>
      <c r="BN961" s="268" t="s">
        <v>205</v>
      </c>
      <c r="BO961" s="268" t="s">
        <v>1196</v>
      </c>
    </row>
    <row r="962" spans="1:67" s="10" customFormat="1" x14ac:dyDescent="0.2">
      <c r="A962" s="240"/>
      <c r="B962" s="163"/>
      <c r="C962" s="197"/>
      <c r="D962" s="165" t="s">
        <v>146</v>
      </c>
      <c r="E962" s="166" t="s">
        <v>1</v>
      </c>
      <c r="F962" s="166" t="s">
        <v>1040</v>
      </c>
      <c r="G962" s="164"/>
      <c r="H962" s="166" t="s">
        <v>1</v>
      </c>
      <c r="I962" s="167"/>
      <c r="J962" s="164"/>
      <c r="K962" s="164"/>
      <c r="L962" s="168"/>
      <c r="M962" s="169"/>
      <c r="N962" s="170"/>
      <c r="O962" s="170"/>
      <c r="P962" s="170"/>
      <c r="Q962" s="170"/>
      <c r="R962" s="170"/>
      <c r="S962" s="283"/>
      <c r="T962" s="288"/>
      <c r="U962" s="287"/>
      <c r="V962" s="171"/>
      <c r="AV962" s="172" t="s">
        <v>146</v>
      </c>
      <c r="AW962" s="172" t="s">
        <v>79</v>
      </c>
      <c r="AX962" s="10" t="s">
        <v>73</v>
      </c>
      <c r="AY962" s="10" t="s">
        <v>28</v>
      </c>
      <c r="AZ962" s="10" t="s">
        <v>66</v>
      </c>
      <c r="BA962" s="172" t="s">
        <v>137</v>
      </c>
    </row>
    <row r="963" spans="1:67" s="11" customFormat="1" x14ac:dyDescent="0.2">
      <c r="A963" s="241"/>
      <c r="B963" s="173"/>
      <c r="C963" s="198"/>
      <c r="D963" s="165" t="s">
        <v>146</v>
      </c>
      <c r="E963" s="175" t="s">
        <v>1</v>
      </c>
      <c r="F963" s="175" t="s">
        <v>167</v>
      </c>
      <c r="G963" s="174"/>
      <c r="H963" s="176">
        <v>6</v>
      </c>
      <c r="I963" s="177"/>
      <c r="J963" s="174"/>
      <c r="K963" s="174"/>
      <c r="L963" s="178"/>
      <c r="M963" s="179"/>
      <c r="N963" s="180"/>
      <c r="O963" s="180"/>
      <c r="P963" s="180"/>
      <c r="Q963" s="180"/>
      <c r="R963" s="180"/>
      <c r="S963" s="283"/>
      <c r="T963" s="290"/>
      <c r="U963" s="287"/>
      <c r="V963" s="181"/>
      <c r="AV963" s="182" t="s">
        <v>146</v>
      </c>
      <c r="AW963" s="182" t="s">
        <v>79</v>
      </c>
      <c r="AX963" s="11" t="s">
        <v>79</v>
      </c>
      <c r="AY963" s="11" t="s">
        <v>28</v>
      </c>
      <c r="AZ963" s="11" t="s">
        <v>66</v>
      </c>
      <c r="BA963" s="182" t="s">
        <v>137</v>
      </c>
    </row>
    <row r="964" spans="1:67" s="266" customFormat="1" ht="16.5" customHeight="1" x14ac:dyDescent="0.2">
      <c r="A964" s="200"/>
      <c r="B964" s="28"/>
      <c r="C964" s="196" t="s">
        <v>1197</v>
      </c>
      <c r="D964" s="154" t="s">
        <v>139</v>
      </c>
      <c r="E964" s="318" t="s">
        <v>1198</v>
      </c>
      <c r="F964" s="319" t="s">
        <v>1199</v>
      </c>
      <c r="G964" s="154" t="s">
        <v>327</v>
      </c>
      <c r="H964" s="155">
        <v>1</v>
      </c>
      <c r="I964" s="156">
        <v>10290</v>
      </c>
      <c r="J964" s="157">
        <f>ROUND(I964*H964,2)</f>
        <v>10290</v>
      </c>
      <c r="K964" s="319" t="s">
        <v>143</v>
      </c>
      <c r="L964" s="32"/>
      <c r="M964" s="158" t="s">
        <v>1</v>
      </c>
      <c r="N964" s="159" t="s">
        <v>38</v>
      </c>
      <c r="O964" s="53"/>
      <c r="P964" s="160">
        <f>O964*H964</f>
        <v>0</v>
      </c>
      <c r="Q964" s="160">
        <v>2.9139999999999999E-2</v>
      </c>
      <c r="R964" s="160">
        <f>Q964*H964</f>
        <v>2.9139999999999999E-2</v>
      </c>
      <c r="S964" s="283"/>
      <c r="T964" s="283">
        <v>0</v>
      </c>
      <c r="U964" s="287"/>
      <c r="V964" s="161">
        <f>T964*H964</f>
        <v>0</v>
      </c>
      <c r="AT964" s="268" t="s">
        <v>205</v>
      </c>
      <c r="AV964" s="268" t="s">
        <v>139</v>
      </c>
      <c r="AW964" s="268" t="s">
        <v>79</v>
      </c>
      <c r="BA964" s="268" t="s">
        <v>137</v>
      </c>
      <c r="BG964" s="162">
        <f>IF(N964="základní",J964,0)</f>
        <v>0</v>
      </c>
      <c r="BH964" s="162">
        <f>IF(N964="snížená",J964,0)</f>
        <v>10290</v>
      </c>
      <c r="BI964" s="162">
        <f>IF(N964="zákl. přenesená",J964,0)</f>
        <v>0</v>
      </c>
      <c r="BJ964" s="162">
        <f>IF(N964="sníž. přenesená",J964,0)</f>
        <v>0</v>
      </c>
      <c r="BK964" s="162">
        <f>IF(N964="nulová",J964,0)</f>
        <v>0</v>
      </c>
      <c r="BL964" s="268" t="s">
        <v>79</v>
      </c>
      <c r="BM964" s="162">
        <f>ROUND(I964*H964,2)</f>
        <v>10290</v>
      </c>
      <c r="BN964" s="268" t="s">
        <v>205</v>
      </c>
      <c r="BO964" s="268" t="s">
        <v>1200</v>
      </c>
    </row>
    <row r="965" spans="1:67" s="10" customFormat="1" x14ac:dyDescent="0.2">
      <c r="A965" s="240"/>
      <c r="B965" s="163"/>
      <c r="C965" s="197"/>
      <c r="D965" s="165" t="s">
        <v>146</v>
      </c>
      <c r="E965" s="166" t="s">
        <v>1</v>
      </c>
      <c r="F965" s="166" t="s">
        <v>1040</v>
      </c>
      <c r="G965" s="164"/>
      <c r="H965" s="166" t="s">
        <v>1</v>
      </c>
      <c r="I965" s="167"/>
      <c r="J965" s="164"/>
      <c r="K965" s="164"/>
      <c r="L965" s="168"/>
      <c r="M965" s="169"/>
      <c r="N965" s="170"/>
      <c r="O965" s="170"/>
      <c r="P965" s="170"/>
      <c r="Q965" s="170"/>
      <c r="R965" s="170"/>
      <c r="S965" s="283"/>
      <c r="T965" s="288"/>
      <c r="U965" s="287"/>
      <c r="V965" s="171"/>
      <c r="AV965" s="172" t="s">
        <v>146</v>
      </c>
      <c r="AW965" s="172" t="s">
        <v>79</v>
      </c>
      <c r="AX965" s="10" t="s">
        <v>73</v>
      </c>
      <c r="AY965" s="10" t="s">
        <v>28</v>
      </c>
      <c r="AZ965" s="10" t="s">
        <v>66</v>
      </c>
      <c r="BA965" s="172" t="s">
        <v>137</v>
      </c>
    </row>
    <row r="966" spans="1:67" s="11" customFormat="1" x14ac:dyDescent="0.2">
      <c r="A966" s="241"/>
      <c r="B966" s="173"/>
      <c r="C966" s="198"/>
      <c r="D966" s="165" t="s">
        <v>146</v>
      </c>
      <c r="E966" s="175" t="s">
        <v>1</v>
      </c>
      <c r="F966" s="175" t="s">
        <v>73</v>
      </c>
      <c r="G966" s="174"/>
      <c r="H966" s="176">
        <v>1</v>
      </c>
      <c r="I966" s="177"/>
      <c r="J966" s="174"/>
      <c r="K966" s="174"/>
      <c r="L966" s="178"/>
      <c r="M966" s="179"/>
      <c r="N966" s="180"/>
      <c r="O966" s="180"/>
      <c r="P966" s="180"/>
      <c r="Q966" s="180"/>
      <c r="R966" s="180"/>
      <c r="S966" s="283"/>
      <c r="T966" s="290"/>
      <c r="U966" s="287"/>
      <c r="V966" s="181"/>
      <c r="AV966" s="182" t="s">
        <v>146</v>
      </c>
      <c r="AW966" s="182" t="s">
        <v>79</v>
      </c>
      <c r="AX966" s="11" t="s">
        <v>79</v>
      </c>
      <c r="AY966" s="11" t="s">
        <v>28</v>
      </c>
      <c r="AZ966" s="11" t="s">
        <v>66</v>
      </c>
      <c r="BA966" s="182" t="s">
        <v>137</v>
      </c>
    </row>
    <row r="967" spans="1:67" s="266" customFormat="1" ht="22.5" customHeight="1" x14ac:dyDescent="0.2">
      <c r="A967" s="200"/>
      <c r="B967" s="28"/>
      <c r="C967" s="196" t="s">
        <v>1201</v>
      </c>
      <c r="D967" s="154" t="s">
        <v>139</v>
      </c>
      <c r="E967" s="318" t="s">
        <v>1202</v>
      </c>
      <c r="F967" s="319" t="s">
        <v>1203</v>
      </c>
      <c r="G967" s="154" t="s">
        <v>327</v>
      </c>
      <c r="H967" s="155">
        <v>1</v>
      </c>
      <c r="I967" s="156">
        <v>5250</v>
      </c>
      <c r="J967" s="157">
        <f>ROUND(I967*H967,2)</f>
        <v>5250</v>
      </c>
      <c r="K967" s="319" t="s">
        <v>1</v>
      </c>
      <c r="L967" s="32"/>
      <c r="M967" s="158" t="s">
        <v>1</v>
      </c>
      <c r="N967" s="159" t="s">
        <v>38</v>
      </c>
      <c r="O967" s="53"/>
      <c r="P967" s="160">
        <f>O967*H967</f>
        <v>0</v>
      </c>
      <c r="Q967" s="160">
        <v>0</v>
      </c>
      <c r="R967" s="160">
        <f>Q967*H967</f>
        <v>0</v>
      </c>
      <c r="S967" s="283"/>
      <c r="T967" s="283">
        <v>0</v>
      </c>
      <c r="U967" s="287"/>
      <c r="V967" s="161">
        <f>T967*H967</f>
        <v>0</v>
      </c>
      <c r="AT967" s="268" t="s">
        <v>205</v>
      </c>
      <c r="AV967" s="268" t="s">
        <v>139</v>
      </c>
      <c r="AW967" s="268" t="s">
        <v>79</v>
      </c>
      <c r="BA967" s="268" t="s">
        <v>137</v>
      </c>
      <c r="BG967" s="162">
        <f>IF(N967="základní",J967,0)</f>
        <v>0</v>
      </c>
      <c r="BH967" s="162">
        <f>IF(N967="snížená",J967,0)</f>
        <v>5250</v>
      </c>
      <c r="BI967" s="162">
        <f>IF(N967="zákl. přenesená",J967,0)</f>
        <v>0</v>
      </c>
      <c r="BJ967" s="162">
        <f>IF(N967="sníž. přenesená",J967,0)</f>
        <v>0</v>
      </c>
      <c r="BK967" s="162">
        <f>IF(N967="nulová",J967,0)</f>
        <v>0</v>
      </c>
      <c r="BL967" s="268" t="s">
        <v>79</v>
      </c>
      <c r="BM967" s="162">
        <f>ROUND(I967*H967,2)</f>
        <v>5250</v>
      </c>
      <c r="BN967" s="268" t="s">
        <v>205</v>
      </c>
      <c r="BO967" s="268" t="s">
        <v>1204</v>
      </c>
    </row>
    <row r="968" spans="1:67" s="10" customFormat="1" x14ac:dyDescent="0.2">
      <c r="A968" s="240"/>
      <c r="B968" s="163"/>
      <c r="C968" s="197"/>
      <c r="D968" s="165" t="s">
        <v>146</v>
      </c>
      <c r="E968" s="166" t="s">
        <v>1</v>
      </c>
      <c r="F968" s="166" t="s">
        <v>1040</v>
      </c>
      <c r="G968" s="164"/>
      <c r="H968" s="166" t="s">
        <v>1</v>
      </c>
      <c r="I968" s="167"/>
      <c r="J968" s="164"/>
      <c r="K968" s="164"/>
      <c r="L968" s="168"/>
      <c r="M968" s="169"/>
      <c r="N968" s="170"/>
      <c r="O968" s="170"/>
      <c r="P968" s="170"/>
      <c r="Q968" s="170"/>
      <c r="R968" s="170"/>
      <c r="S968" s="283"/>
      <c r="T968" s="288"/>
      <c r="U968" s="287"/>
      <c r="V968" s="171"/>
      <c r="AV968" s="172" t="s">
        <v>146</v>
      </c>
      <c r="AW968" s="172" t="s">
        <v>79</v>
      </c>
      <c r="AX968" s="10" t="s">
        <v>73</v>
      </c>
      <c r="AY968" s="10" t="s">
        <v>28</v>
      </c>
      <c r="AZ968" s="10" t="s">
        <v>66</v>
      </c>
      <c r="BA968" s="172" t="s">
        <v>137</v>
      </c>
    </row>
    <row r="969" spans="1:67" s="11" customFormat="1" x14ac:dyDescent="0.2">
      <c r="A969" s="241"/>
      <c r="B969" s="173"/>
      <c r="C969" s="198"/>
      <c r="D969" s="165" t="s">
        <v>146</v>
      </c>
      <c r="E969" s="175" t="s">
        <v>1</v>
      </c>
      <c r="F969" s="175" t="s">
        <v>73</v>
      </c>
      <c r="G969" s="174"/>
      <c r="H969" s="176">
        <v>1</v>
      </c>
      <c r="I969" s="177"/>
      <c r="J969" s="174"/>
      <c r="K969" s="174"/>
      <c r="L969" s="178"/>
      <c r="M969" s="179"/>
      <c r="N969" s="180"/>
      <c r="O969" s="180"/>
      <c r="P969" s="180"/>
      <c r="Q969" s="180"/>
      <c r="R969" s="180"/>
      <c r="S969" s="283"/>
      <c r="T969" s="290"/>
      <c r="U969" s="287"/>
      <c r="V969" s="181"/>
      <c r="AV969" s="182" t="s">
        <v>146</v>
      </c>
      <c r="AW969" s="182" t="s">
        <v>79</v>
      </c>
      <c r="AX969" s="11" t="s">
        <v>79</v>
      </c>
      <c r="AY969" s="11" t="s">
        <v>28</v>
      </c>
      <c r="AZ969" s="11" t="s">
        <v>66</v>
      </c>
      <c r="BA969" s="182" t="s">
        <v>137</v>
      </c>
    </row>
    <row r="970" spans="1:67" s="266" customFormat="1" ht="16.5" customHeight="1" x14ac:dyDescent="0.2">
      <c r="A970" s="200"/>
      <c r="B970" s="28"/>
      <c r="C970" s="196" t="s">
        <v>1205</v>
      </c>
      <c r="D970" s="154" t="s">
        <v>139</v>
      </c>
      <c r="E970" s="318" t="s">
        <v>1206</v>
      </c>
      <c r="F970" s="319" t="s">
        <v>1207</v>
      </c>
      <c r="G970" s="154" t="s">
        <v>327</v>
      </c>
      <c r="H970" s="155">
        <v>6</v>
      </c>
      <c r="I970" s="156">
        <v>1945</v>
      </c>
      <c r="J970" s="157">
        <f>ROUND(I970*H970,2)</f>
        <v>11670</v>
      </c>
      <c r="K970" s="319" t="s">
        <v>1</v>
      </c>
      <c r="L970" s="32"/>
      <c r="M970" s="158" t="s">
        <v>1</v>
      </c>
      <c r="N970" s="159" t="s">
        <v>38</v>
      </c>
      <c r="O970" s="53"/>
      <c r="P970" s="160">
        <f>O970*H970</f>
        <v>0</v>
      </c>
      <c r="Q970" s="160">
        <v>0</v>
      </c>
      <c r="R970" s="160">
        <f>Q970*H970</f>
        <v>0</v>
      </c>
      <c r="S970" s="283"/>
      <c r="T970" s="283">
        <v>0</v>
      </c>
      <c r="U970" s="287"/>
      <c r="V970" s="161">
        <f>T970*H970</f>
        <v>0</v>
      </c>
      <c r="AT970" s="268" t="s">
        <v>205</v>
      </c>
      <c r="AV970" s="268" t="s">
        <v>139</v>
      </c>
      <c r="AW970" s="268" t="s">
        <v>79</v>
      </c>
      <c r="BA970" s="268" t="s">
        <v>137</v>
      </c>
      <c r="BG970" s="162">
        <f>IF(N970="základní",J970,0)</f>
        <v>0</v>
      </c>
      <c r="BH970" s="162">
        <f>IF(N970="snížená",J970,0)</f>
        <v>11670</v>
      </c>
      <c r="BI970" s="162">
        <f>IF(N970="zákl. přenesená",J970,0)</f>
        <v>0</v>
      </c>
      <c r="BJ970" s="162">
        <f>IF(N970="sníž. přenesená",J970,0)</f>
        <v>0</v>
      </c>
      <c r="BK970" s="162">
        <f>IF(N970="nulová",J970,0)</f>
        <v>0</v>
      </c>
      <c r="BL970" s="268" t="s">
        <v>79</v>
      </c>
      <c r="BM970" s="162">
        <f>ROUND(I970*H970,2)</f>
        <v>11670</v>
      </c>
      <c r="BN970" s="268" t="s">
        <v>205</v>
      </c>
      <c r="BO970" s="268" t="s">
        <v>1208</v>
      </c>
    </row>
    <row r="971" spans="1:67" s="10" customFormat="1" x14ac:dyDescent="0.2">
      <c r="A971" s="240"/>
      <c r="B971" s="163"/>
      <c r="C971" s="197"/>
      <c r="D971" s="165" t="s">
        <v>146</v>
      </c>
      <c r="E971" s="166" t="s">
        <v>1</v>
      </c>
      <c r="F971" s="166" t="s">
        <v>1040</v>
      </c>
      <c r="G971" s="164"/>
      <c r="H971" s="166" t="s">
        <v>1</v>
      </c>
      <c r="I971" s="167"/>
      <c r="J971" s="164"/>
      <c r="K971" s="164"/>
      <c r="L971" s="168"/>
      <c r="M971" s="169"/>
      <c r="N971" s="170"/>
      <c r="O971" s="170"/>
      <c r="P971" s="170"/>
      <c r="Q971" s="170"/>
      <c r="R971" s="170"/>
      <c r="S971" s="283"/>
      <c r="T971" s="288"/>
      <c r="U971" s="287"/>
      <c r="V971" s="171"/>
      <c r="AV971" s="172" t="s">
        <v>146</v>
      </c>
      <c r="AW971" s="172" t="s">
        <v>79</v>
      </c>
      <c r="AX971" s="10" t="s">
        <v>73</v>
      </c>
      <c r="AY971" s="10" t="s">
        <v>28</v>
      </c>
      <c r="AZ971" s="10" t="s">
        <v>66</v>
      </c>
      <c r="BA971" s="172" t="s">
        <v>137</v>
      </c>
    </row>
    <row r="972" spans="1:67" s="11" customFormat="1" x14ac:dyDescent="0.2">
      <c r="A972" s="241"/>
      <c r="B972" s="173"/>
      <c r="C972" s="198"/>
      <c r="D972" s="165" t="s">
        <v>146</v>
      </c>
      <c r="E972" s="175" t="s">
        <v>1</v>
      </c>
      <c r="F972" s="175" t="s">
        <v>167</v>
      </c>
      <c r="G972" s="174"/>
      <c r="H972" s="176">
        <v>6</v>
      </c>
      <c r="I972" s="177"/>
      <c r="J972" s="174"/>
      <c r="K972" s="174"/>
      <c r="L972" s="178"/>
      <c r="M972" s="179"/>
      <c r="N972" s="180"/>
      <c r="O972" s="180"/>
      <c r="P972" s="180"/>
      <c r="Q972" s="180"/>
      <c r="R972" s="180"/>
      <c r="S972" s="283"/>
      <c r="T972" s="290"/>
      <c r="U972" s="287"/>
      <c r="V972" s="181"/>
      <c r="AV972" s="182" t="s">
        <v>146</v>
      </c>
      <c r="AW972" s="182" t="s">
        <v>79</v>
      </c>
      <c r="AX972" s="11" t="s">
        <v>79</v>
      </c>
      <c r="AY972" s="11" t="s">
        <v>28</v>
      </c>
      <c r="AZ972" s="11" t="s">
        <v>66</v>
      </c>
      <c r="BA972" s="182" t="s">
        <v>137</v>
      </c>
    </row>
    <row r="973" spans="1:67" s="266" customFormat="1" ht="16.5" customHeight="1" x14ac:dyDescent="0.2">
      <c r="A973" s="200"/>
      <c r="B973" s="28"/>
      <c r="C973" s="196" t="s">
        <v>1209</v>
      </c>
      <c r="D973" s="154" t="s">
        <v>139</v>
      </c>
      <c r="E973" s="318" t="s">
        <v>1210</v>
      </c>
      <c r="F973" s="319" t="s">
        <v>1211</v>
      </c>
      <c r="G973" s="154" t="s">
        <v>263</v>
      </c>
      <c r="H973" s="155">
        <v>170</v>
      </c>
      <c r="I973" s="156">
        <v>35</v>
      </c>
      <c r="J973" s="157">
        <f>ROUND(I973*H973,2)</f>
        <v>5950</v>
      </c>
      <c r="K973" s="319" t="s">
        <v>143</v>
      </c>
      <c r="L973" s="32"/>
      <c r="M973" s="158" t="s">
        <v>1</v>
      </c>
      <c r="N973" s="159" t="s">
        <v>38</v>
      </c>
      <c r="O973" s="53"/>
      <c r="P973" s="160">
        <f>O973*H973</f>
        <v>0</v>
      </c>
      <c r="Q973" s="160">
        <v>4.0000000000000002E-4</v>
      </c>
      <c r="R973" s="160">
        <f>Q973*H973</f>
        <v>6.8000000000000005E-2</v>
      </c>
      <c r="S973" s="283"/>
      <c r="T973" s="283">
        <v>0</v>
      </c>
      <c r="U973" s="287"/>
      <c r="V973" s="161">
        <f>T973*H973</f>
        <v>0</v>
      </c>
      <c r="AT973" s="268" t="s">
        <v>205</v>
      </c>
      <c r="AV973" s="268" t="s">
        <v>139</v>
      </c>
      <c r="AW973" s="268" t="s">
        <v>79</v>
      </c>
      <c r="BA973" s="268" t="s">
        <v>137</v>
      </c>
      <c r="BG973" s="162">
        <f>IF(N973="základní",J973,0)</f>
        <v>0</v>
      </c>
      <c r="BH973" s="162">
        <f>IF(N973="snížená",J973,0)</f>
        <v>5950</v>
      </c>
      <c r="BI973" s="162">
        <f>IF(N973="zákl. přenesená",J973,0)</f>
        <v>0</v>
      </c>
      <c r="BJ973" s="162">
        <f>IF(N973="sníž. přenesená",J973,0)</f>
        <v>0</v>
      </c>
      <c r="BK973" s="162">
        <f>IF(N973="nulová",J973,0)</f>
        <v>0</v>
      </c>
      <c r="BL973" s="268" t="s">
        <v>79</v>
      </c>
      <c r="BM973" s="162">
        <f>ROUND(I973*H973,2)</f>
        <v>5950</v>
      </c>
      <c r="BN973" s="268" t="s">
        <v>205</v>
      </c>
      <c r="BO973" s="268" t="s">
        <v>1212</v>
      </c>
    </row>
    <row r="974" spans="1:67" s="11" customFormat="1" x14ac:dyDescent="0.2">
      <c r="A974" s="241"/>
      <c r="B974" s="173"/>
      <c r="C974" s="198"/>
      <c r="D974" s="165" t="s">
        <v>146</v>
      </c>
      <c r="E974" s="175" t="s">
        <v>1</v>
      </c>
      <c r="F974" s="175" t="s">
        <v>1213</v>
      </c>
      <c r="G974" s="174"/>
      <c r="H974" s="176">
        <v>170</v>
      </c>
      <c r="I974" s="177"/>
      <c r="J974" s="174"/>
      <c r="K974" s="174"/>
      <c r="L974" s="178"/>
      <c r="M974" s="179"/>
      <c r="N974" s="180"/>
      <c r="O974" s="180"/>
      <c r="P974" s="180"/>
      <c r="Q974" s="180"/>
      <c r="R974" s="180"/>
      <c r="S974" s="283"/>
      <c r="T974" s="290"/>
      <c r="U974" s="287"/>
      <c r="V974" s="181"/>
      <c r="AV974" s="182" t="s">
        <v>146</v>
      </c>
      <c r="AW974" s="182" t="s">
        <v>79</v>
      </c>
      <c r="AX974" s="11" t="s">
        <v>79</v>
      </c>
      <c r="AY974" s="11" t="s">
        <v>28</v>
      </c>
      <c r="AZ974" s="11" t="s">
        <v>66</v>
      </c>
      <c r="BA974" s="182" t="s">
        <v>137</v>
      </c>
    </row>
    <row r="975" spans="1:67" s="266" customFormat="1" ht="16.5" customHeight="1" x14ac:dyDescent="0.2">
      <c r="A975" s="200"/>
      <c r="B975" s="28"/>
      <c r="C975" s="196" t="s">
        <v>1214</v>
      </c>
      <c r="D975" s="154" t="s">
        <v>139</v>
      </c>
      <c r="E975" s="318" t="s">
        <v>1215</v>
      </c>
      <c r="F975" s="319" t="s">
        <v>1216</v>
      </c>
      <c r="G975" s="154" t="s">
        <v>263</v>
      </c>
      <c r="H975" s="155">
        <v>170</v>
      </c>
      <c r="I975" s="156">
        <v>35</v>
      </c>
      <c r="J975" s="157">
        <f>ROUND(I975*H975,2)</f>
        <v>5950</v>
      </c>
      <c r="K975" s="319" t="s">
        <v>143</v>
      </c>
      <c r="L975" s="32"/>
      <c r="M975" s="158" t="s">
        <v>1</v>
      </c>
      <c r="N975" s="159" t="s">
        <v>38</v>
      </c>
      <c r="O975" s="53"/>
      <c r="P975" s="160">
        <f>O975*H975</f>
        <v>0</v>
      </c>
      <c r="Q975" s="160">
        <v>1.0000000000000001E-5</v>
      </c>
      <c r="R975" s="160">
        <f>Q975*H975</f>
        <v>1.7000000000000001E-3</v>
      </c>
      <c r="S975" s="283"/>
      <c r="T975" s="283">
        <v>0</v>
      </c>
      <c r="U975" s="287"/>
      <c r="V975" s="161">
        <f>T975*H975</f>
        <v>0</v>
      </c>
      <c r="AT975" s="268" t="s">
        <v>205</v>
      </c>
      <c r="AV975" s="268" t="s">
        <v>139</v>
      </c>
      <c r="AW975" s="268" t="s">
        <v>79</v>
      </c>
      <c r="BA975" s="268" t="s">
        <v>137</v>
      </c>
      <c r="BG975" s="162">
        <f>IF(N975="základní",J975,0)</f>
        <v>0</v>
      </c>
      <c r="BH975" s="162">
        <f>IF(N975="snížená",J975,0)</f>
        <v>5950</v>
      </c>
      <c r="BI975" s="162">
        <f>IF(N975="zákl. přenesená",J975,0)</f>
        <v>0</v>
      </c>
      <c r="BJ975" s="162">
        <f>IF(N975="sníž. přenesená",J975,0)</f>
        <v>0</v>
      </c>
      <c r="BK975" s="162">
        <f>IF(N975="nulová",J975,0)</f>
        <v>0</v>
      </c>
      <c r="BL975" s="268" t="s">
        <v>79</v>
      </c>
      <c r="BM975" s="162">
        <f>ROUND(I975*H975,2)</f>
        <v>5950</v>
      </c>
      <c r="BN975" s="268" t="s">
        <v>205</v>
      </c>
      <c r="BO975" s="268" t="s">
        <v>1217</v>
      </c>
    </row>
    <row r="976" spans="1:67" s="11" customFormat="1" x14ac:dyDescent="0.2">
      <c r="A976" s="241"/>
      <c r="B976" s="173"/>
      <c r="C976" s="198"/>
      <c r="D976" s="165" t="s">
        <v>146</v>
      </c>
      <c r="E976" s="175" t="s">
        <v>1</v>
      </c>
      <c r="F976" s="175" t="s">
        <v>979</v>
      </c>
      <c r="G976" s="174"/>
      <c r="H976" s="176">
        <v>170</v>
      </c>
      <c r="I976" s="177"/>
      <c r="J976" s="174"/>
      <c r="K976" s="174"/>
      <c r="L976" s="178"/>
      <c r="M976" s="179"/>
      <c r="N976" s="180"/>
      <c r="O976" s="180"/>
      <c r="P976" s="180"/>
      <c r="Q976" s="180"/>
      <c r="R976" s="180"/>
      <c r="S976" s="283"/>
      <c r="T976" s="290"/>
      <c r="U976" s="287"/>
      <c r="V976" s="181"/>
      <c r="AV976" s="182" t="s">
        <v>146</v>
      </c>
      <c r="AW976" s="182" t="s">
        <v>79</v>
      </c>
      <c r="AX976" s="11" t="s">
        <v>79</v>
      </c>
      <c r="AY976" s="11" t="s">
        <v>28</v>
      </c>
      <c r="AZ976" s="11" t="s">
        <v>66</v>
      </c>
      <c r="BA976" s="182" t="s">
        <v>137</v>
      </c>
    </row>
    <row r="977" spans="1:67" s="266" customFormat="1" ht="16.5" customHeight="1" x14ac:dyDescent="0.2">
      <c r="A977" s="200"/>
      <c r="B977" s="28"/>
      <c r="C977" s="226" t="s">
        <v>2562</v>
      </c>
      <c r="D977" s="217" t="s">
        <v>139</v>
      </c>
      <c r="E977" s="327" t="s">
        <v>2452</v>
      </c>
      <c r="F977" s="328" t="s">
        <v>2555</v>
      </c>
      <c r="G977" s="217" t="s">
        <v>263</v>
      </c>
      <c r="H977" s="218">
        <v>41</v>
      </c>
      <c r="I977" s="219">
        <v>19.5</v>
      </c>
      <c r="J977" s="220">
        <f>ROUND(I977*H977,2)</f>
        <v>799.5</v>
      </c>
      <c r="K977" s="323"/>
      <c r="L977" s="32"/>
      <c r="M977" s="158" t="s">
        <v>1</v>
      </c>
      <c r="N977" s="159" t="s">
        <v>38</v>
      </c>
      <c r="O977" s="53"/>
      <c r="P977" s="160">
        <f>O977*H977</f>
        <v>0</v>
      </c>
      <c r="Q977" s="160">
        <v>0</v>
      </c>
      <c r="R977" s="160">
        <f>Q977*H977</f>
        <v>0</v>
      </c>
      <c r="S977" s="283"/>
      <c r="T977" s="283">
        <v>2.7999999999999998E-4</v>
      </c>
      <c r="U977" s="259">
        <f>T977*H977</f>
        <v>1.1479999999999999E-2</v>
      </c>
      <c r="V977" s="161"/>
      <c r="AT977" s="268" t="s">
        <v>205</v>
      </c>
      <c r="AV977" s="268" t="s">
        <v>139</v>
      </c>
      <c r="AW977" s="268" t="s">
        <v>79</v>
      </c>
      <c r="BA977" s="268" t="s">
        <v>137</v>
      </c>
      <c r="BG977" s="162">
        <f>IF(N977="základní",J977,0)</f>
        <v>0</v>
      </c>
      <c r="BH977" s="162">
        <f>IF(N977="snížená",J977,0)</f>
        <v>799.5</v>
      </c>
      <c r="BI977" s="162">
        <f>IF(N977="zákl. přenesená",J977,0)</f>
        <v>0</v>
      </c>
      <c r="BJ977" s="162">
        <f>IF(N977="sníž. přenesená",J977,0)</f>
        <v>0</v>
      </c>
      <c r="BK977" s="162">
        <f>IF(N977="nulová",J977,0)</f>
        <v>0</v>
      </c>
      <c r="BL977" s="268" t="s">
        <v>79</v>
      </c>
      <c r="BM977" s="162">
        <f>ROUND(I977*H977,2)</f>
        <v>799.5</v>
      </c>
      <c r="BN977" s="268" t="s">
        <v>205</v>
      </c>
      <c r="BO977" s="268" t="s">
        <v>1217</v>
      </c>
    </row>
    <row r="978" spans="1:67" s="11" customFormat="1" x14ac:dyDescent="0.2">
      <c r="A978" s="241"/>
      <c r="B978" s="173"/>
      <c r="C978" s="198"/>
      <c r="D978" s="165" t="s">
        <v>146</v>
      </c>
      <c r="E978" s="175" t="s">
        <v>1</v>
      </c>
      <c r="F978" s="175">
        <v>41</v>
      </c>
      <c r="G978" s="174"/>
      <c r="H978" s="176">
        <v>41</v>
      </c>
      <c r="I978" s="177"/>
      <c r="J978" s="174"/>
      <c r="K978" s="174"/>
      <c r="L978" s="178"/>
      <c r="M978" s="179"/>
      <c r="N978" s="180"/>
      <c r="O978" s="180"/>
      <c r="P978" s="180"/>
      <c r="Q978" s="180"/>
      <c r="R978" s="180"/>
      <c r="S978" s="283"/>
      <c r="T978" s="290"/>
      <c r="U978" s="287"/>
      <c r="V978" s="181"/>
      <c r="AV978" s="182" t="s">
        <v>146</v>
      </c>
      <c r="AW978" s="182" t="s">
        <v>79</v>
      </c>
      <c r="AX978" s="11" t="s">
        <v>79</v>
      </c>
      <c r="AY978" s="11" t="s">
        <v>28</v>
      </c>
      <c r="AZ978" s="11" t="s">
        <v>66</v>
      </c>
      <c r="BA978" s="182" t="s">
        <v>137</v>
      </c>
    </row>
    <row r="979" spans="1:67" s="266" customFormat="1" ht="16.5" customHeight="1" x14ac:dyDescent="0.2">
      <c r="A979" s="200"/>
      <c r="B979" s="28"/>
      <c r="C979" s="196" t="s">
        <v>1218</v>
      </c>
      <c r="D979" s="154" t="s">
        <v>139</v>
      </c>
      <c r="E979" s="318" t="s">
        <v>1219</v>
      </c>
      <c r="F979" s="319" t="s">
        <v>1220</v>
      </c>
      <c r="G979" s="154" t="s">
        <v>1017</v>
      </c>
      <c r="H979" s="190">
        <f>SUM(J896:J978)/100-(J977+J949+J925+J919+J914+J909)/100-0.005</f>
        <v>1246.2399999999998</v>
      </c>
      <c r="I979" s="156">
        <v>15</v>
      </c>
      <c r="J979" s="157">
        <f>ROUND(I979*H979,2)</f>
        <v>18693.599999999999</v>
      </c>
      <c r="K979" s="319" t="s">
        <v>143</v>
      </c>
      <c r="L979" s="32"/>
      <c r="M979" s="158" t="s">
        <v>1</v>
      </c>
      <c r="N979" s="159" t="s">
        <v>38</v>
      </c>
      <c r="O979" s="53"/>
      <c r="P979" s="160">
        <f>O979*H979</f>
        <v>0</v>
      </c>
      <c r="Q979" s="160">
        <v>0</v>
      </c>
      <c r="R979" s="160">
        <f>Q979*H979</f>
        <v>0</v>
      </c>
      <c r="S979" s="283"/>
      <c r="T979" s="283">
        <v>0</v>
      </c>
      <c r="U979" s="287"/>
      <c r="V979" s="161">
        <f>T979*H979</f>
        <v>0</v>
      </c>
      <c r="AT979" s="268" t="s">
        <v>205</v>
      </c>
      <c r="AV979" s="268" t="s">
        <v>139</v>
      </c>
      <c r="AW979" s="268" t="s">
        <v>79</v>
      </c>
      <c r="BA979" s="268" t="s">
        <v>137</v>
      </c>
      <c r="BG979" s="162">
        <f>IF(N979="základní",J979,0)</f>
        <v>0</v>
      </c>
      <c r="BH979" s="162">
        <f>IF(N979="snížená",J979,0)</f>
        <v>18693.599999999999</v>
      </c>
      <c r="BI979" s="162">
        <f>IF(N979="zákl. přenesená",J979,0)</f>
        <v>0</v>
      </c>
      <c r="BJ979" s="162">
        <f>IF(N979="sníž. přenesená",J979,0)</f>
        <v>0</v>
      </c>
      <c r="BK979" s="162">
        <f>IF(N979="nulová",J979,0)</f>
        <v>0</v>
      </c>
      <c r="BL979" s="268" t="s">
        <v>79</v>
      </c>
      <c r="BM979" s="162">
        <f>ROUND(I979*H979,2)</f>
        <v>18693.599999999999</v>
      </c>
      <c r="BN979" s="268" t="s">
        <v>205</v>
      </c>
      <c r="BO979" s="268" t="s">
        <v>1221</v>
      </c>
    </row>
    <row r="980" spans="1:67" s="266" customFormat="1" ht="16.5" customHeight="1" x14ac:dyDescent="0.2">
      <c r="A980" s="200"/>
      <c r="B980" s="28"/>
      <c r="C980" s="232" t="s">
        <v>2598</v>
      </c>
      <c r="D980" s="233" t="s">
        <v>139</v>
      </c>
      <c r="E980" s="332" t="s">
        <v>1219</v>
      </c>
      <c r="F980" s="334" t="s">
        <v>1220</v>
      </c>
      <c r="G980" s="233" t="s">
        <v>1017</v>
      </c>
      <c r="H980" s="251">
        <f>(J977+J949+J925+J919+J914+J909)/100</f>
        <v>189.505</v>
      </c>
      <c r="I980" s="235">
        <v>15</v>
      </c>
      <c r="J980" s="236">
        <f>ROUND(I980*H980,2)</f>
        <v>2842.58</v>
      </c>
      <c r="K980" s="334" t="s">
        <v>143</v>
      </c>
      <c r="L980" s="32"/>
      <c r="M980" s="158" t="s">
        <v>1</v>
      </c>
      <c r="N980" s="159" t="s">
        <v>38</v>
      </c>
      <c r="O980" s="53"/>
      <c r="P980" s="160">
        <f>O980*H980</f>
        <v>0</v>
      </c>
      <c r="Q980" s="160">
        <v>0</v>
      </c>
      <c r="R980" s="160">
        <f>Q980*H980</f>
        <v>0</v>
      </c>
      <c r="S980" s="283"/>
      <c r="T980" s="283">
        <v>0</v>
      </c>
      <c r="U980" s="287"/>
      <c r="V980" s="161">
        <f>T980*H980</f>
        <v>0</v>
      </c>
      <c r="AT980" s="268" t="s">
        <v>205</v>
      </c>
      <c r="AV980" s="268" t="s">
        <v>139</v>
      </c>
      <c r="AW980" s="268" t="s">
        <v>79</v>
      </c>
      <c r="BA980" s="268" t="s">
        <v>137</v>
      </c>
      <c r="BG980" s="162">
        <f>IF(N980="základní",J980,0)</f>
        <v>0</v>
      </c>
      <c r="BH980" s="162">
        <f>IF(N980="snížená",J980,0)</f>
        <v>2842.58</v>
      </c>
      <c r="BI980" s="162">
        <f>IF(N980="zákl. přenesená",J980,0)</f>
        <v>0</v>
      </c>
      <c r="BJ980" s="162">
        <f>IF(N980="sníž. přenesená",J980,0)</f>
        <v>0</v>
      </c>
      <c r="BK980" s="162">
        <f>IF(N980="nulová",J980,0)</f>
        <v>0</v>
      </c>
      <c r="BL980" s="268" t="s">
        <v>79</v>
      </c>
      <c r="BM980" s="162">
        <f>ROUND(I980*H980,2)</f>
        <v>2842.58</v>
      </c>
      <c r="BN980" s="268" t="s">
        <v>205</v>
      </c>
      <c r="BO980" s="268" t="s">
        <v>1221</v>
      </c>
    </row>
    <row r="981" spans="1:67" s="9" customFormat="1" ht="22.9" customHeight="1" x14ac:dyDescent="0.2">
      <c r="A981" s="239"/>
      <c r="B981" s="138"/>
      <c r="C981" s="213"/>
      <c r="D981" s="140" t="s">
        <v>65</v>
      </c>
      <c r="E981" s="152" t="s">
        <v>1222</v>
      </c>
      <c r="F981" s="152" t="s">
        <v>1223</v>
      </c>
      <c r="G981" s="139"/>
      <c r="H981" s="139"/>
      <c r="I981" s="142"/>
      <c r="J981" s="153">
        <f>BM981</f>
        <v>230868.25</v>
      </c>
      <c r="K981" s="139"/>
      <c r="L981" s="144"/>
      <c r="M981" s="145"/>
      <c r="N981" s="146"/>
      <c r="O981" s="146"/>
      <c r="P981" s="147">
        <f>SUM(P982:P1025)</f>
        <v>0</v>
      </c>
      <c r="Q981" s="146"/>
      <c r="R981" s="147">
        <f>SUM(R982:R1025)</f>
        <v>0.80974999999999997</v>
      </c>
      <c r="S981" s="270">
        <f>SUM(S982:S1025)</f>
        <v>0</v>
      </c>
      <c r="T981" s="271"/>
      <c r="U981" s="272">
        <f>SUM(U982:U1025)</f>
        <v>0</v>
      </c>
      <c r="V981" s="148">
        <f>SUM(V982:V1025)</f>
        <v>0</v>
      </c>
      <c r="AT981" s="149" t="s">
        <v>79</v>
      </c>
      <c r="AV981" s="150" t="s">
        <v>65</v>
      </c>
      <c r="AW981" s="150" t="s">
        <v>73</v>
      </c>
      <c r="BA981" s="149" t="s">
        <v>137</v>
      </c>
      <c r="BM981" s="151">
        <f>SUM(BM982:BM1025)</f>
        <v>230868.25</v>
      </c>
    </row>
    <row r="982" spans="1:67" s="266" customFormat="1" ht="16.5" customHeight="1" x14ac:dyDescent="0.2">
      <c r="A982" s="200"/>
      <c r="B982" s="28"/>
      <c r="C982" s="196" t="s">
        <v>1224</v>
      </c>
      <c r="D982" s="154" t="s">
        <v>139</v>
      </c>
      <c r="E982" s="318" t="s">
        <v>1225</v>
      </c>
      <c r="F982" s="319" t="s">
        <v>1226</v>
      </c>
      <c r="G982" s="154" t="s">
        <v>327</v>
      </c>
      <c r="H982" s="155">
        <v>6</v>
      </c>
      <c r="I982" s="156">
        <v>1250</v>
      </c>
      <c r="J982" s="157">
        <f>ROUND(I982*H982,2)</f>
        <v>7500</v>
      </c>
      <c r="K982" s="319" t="s">
        <v>143</v>
      </c>
      <c r="L982" s="32"/>
      <c r="M982" s="158" t="s">
        <v>1</v>
      </c>
      <c r="N982" s="159" t="s">
        <v>38</v>
      </c>
      <c r="O982" s="53"/>
      <c r="P982" s="160">
        <f>O982*H982</f>
        <v>0</v>
      </c>
      <c r="Q982" s="160">
        <v>1.375E-2</v>
      </c>
      <c r="R982" s="160">
        <f>Q982*H982</f>
        <v>8.2500000000000004E-2</v>
      </c>
      <c r="S982" s="283"/>
      <c r="T982" s="283">
        <v>0</v>
      </c>
      <c r="U982" s="287"/>
      <c r="V982" s="161">
        <f>T982*H982</f>
        <v>0</v>
      </c>
      <c r="AT982" s="268" t="s">
        <v>205</v>
      </c>
      <c r="AV982" s="268" t="s">
        <v>139</v>
      </c>
      <c r="AW982" s="268" t="s">
        <v>79</v>
      </c>
      <c r="BA982" s="268" t="s">
        <v>137</v>
      </c>
      <c r="BG982" s="162">
        <f>IF(N982="základní",J982,0)</f>
        <v>0</v>
      </c>
      <c r="BH982" s="162">
        <f>IF(N982="snížená",J982,0)</f>
        <v>7500</v>
      </c>
      <c r="BI982" s="162">
        <f>IF(N982="zákl. přenesená",J982,0)</f>
        <v>0</v>
      </c>
      <c r="BJ982" s="162">
        <f>IF(N982="sníž. přenesená",J982,0)</f>
        <v>0</v>
      </c>
      <c r="BK982" s="162">
        <f>IF(N982="nulová",J982,0)</f>
        <v>0</v>
      </c>
      <c r="BL982" s="268" t="s">
        <v>79</v>
      </c>
      <c r="BM982" s="162">
        <f>ROUND(I982*H982,2)</f>
        <v>7500</v>
      </c>
      <c r="BN982" s="268" t="s">
        <v>205</v>
      </c>
      <c r="BO982" s="268" t="s">
        <v>1227</v>
      </c>
    </row>
    <row r="983" spans="1:67" s="10" customFormat="1" x14ac:dyDescent="0.2">
      <c r="A983" s="240"/>
      <c r="B983" s="163"/>
      <c r="C983" s="197"/>
      <c r="D983" s="165" t="s">
        <v>146</v>
      </c>
      <c r="E983" s="166" t="s">
        <v>1</v>
      </c>
      <c r="F983" s="166" t="s">
        <v>1040</v>
      </c>
      <c r="G983" s="164"/>
      <c r="H983" s="166" t="s">
        <v>1</v>
      </c>
      <c r="I983" s="167"/>
      <c r="J983" s="164"/>
      <c r="K983" s="164"/>
      <c r="L983" s="168"/>
      <c r="M983" s="169"/>
      <c r="N983" s="170"/>
      <c r="O983" s="170"/>
      <c r="P983" s="170"/>
      <c r="Q983" s="170"/>
      <c r="R983" s="170"/>
      <c r="S983" s="283"/>
      <c r="T983" s="288"/>
      <c r="U983" s="287"/>
      <c r="V983" s="171"/>
      <c r="AV983" s="172" t="s">
        <v>146</v>
      </c>
      <c r="AW983" s="172" t="s">
        <v>79</v>
      </c>
      <c r="AX983" s="10" t="s">
        <v>73</v>
      </c>
      <c r="AY983" s="10" t="s">
        <v>28</v>
      </c>
      <c r="AZ983" s="10" t="s">
        <v>66</v>
      </c>
      <c r="BA983" s="172" t="s">
        <v>137</v>
      </c>
    </row>
    <row r="984" spans="1:67" s="11" customFormat="1" x14ac:dyDescent="0.2">
      <c r="A984" s="241"/>
      <c r="B984" s="173"/>
      <c r="C984" s="198"/>
      <c r="D984" s="165" t="s">
        <v>146</v>
      </c>
      <c r="E984" s="175" t="s">
        <v>1</v>
      </c>
      <c r="F984" s="175" t="s">
        <v>167</v>
      </c>
      <c r="G984" s="174"/>
      <c r="H984" s="176">
        <v>6</v>
      </c>
      <c r="I984" s="177"/>
      <c r="J984" s="174"/>
      <c r="K984" s="174"/>
      <c r="L984" s="178"/>
      <c r="M984" s="179"/>
      <c r="N984" s="180"/>
      <c r="O984" s="180"/>
      <c r="P984" s="180"/>
      <c r="Q984" s="180"/>
      <c r="R984" s="180"/>
      <c r="S984" s="283"/>
      <c r="T984" s="290"/>
      <c r="U984" s="287"/>
      <c r="V984" s="181"/>
      <c r="AV984" s="182" t="s">
        <v>146</v>
      </c>
      <c r="AW984" s="182" t="s">
        <v>79</v>
      </c>
      <c r="AX984" s="11" t="s">
        <v>79</v>
      </c>
      <c r="AY984" s="11" t="s">
        <v>28</v>
      </c>
      <c r="AZ984" s="11" t="s">
        <v>66</v>
      </c>
      <c r="BA984" s="182" t="s">
        <v>137</v>
      </c>
    </row>
    <row r="985" spans="1:67" s="266" customFormat="1" ht="16.5" customHeight="1" x14ac:dyDescent="0.2">
      <c r="A985" s="200"/>
      <c r="B985" s="28"/>
      <c r="C985" s="196" t="s">
        <v>1228</v>
      </c>
      <c r="D985" s="154" t="s">
        <v>139</v>
      </c>
      <c r="E985" s="318" t="s">
        <v>1229</v>
      </c>
      <c r="F985" s="319" t="s">
        <v>1230</v>
      </c>
      <c r="G985" s="154" t="s">
        <v>327</v>
      </c>
      <c r="H985" s="155">
        <v>6</v>
      </c>
      <c r="I985" s="156">
        <v>3200</v>
      </c>
      <c r="J985" s="157">
        <f>ROUND(I985*H985,2)</f>
        <v>19200</v>
      </c>
      <c r="K985" s="319" t="s">
        <v>143</v>
      </c>
      <c r="L985" s="32"/>
      <c r="M985" s="158" t="s">
        <v>1</v>
      </c>
      <c r="N985" s="159" t="s">
        <v>38</v>
      </c>
      <c r="O985" s="53"/>
      <c r="P985" s="160">
        <f>O985*H985</f>
        <v>0</v>
      </c>
      <c r="Q985" s="160">
        <v>2.3199999999999998E-2</v>
      </c>
      <c r="R985" s="160">
        <f>Q985*H985</f>
        <v>0.13919999999999999</v>
      </c>
      <c r="S985" s="283"/>
      <c r="T985" s="283">
        <v>0</v>
      </c>
      <c r="U985" s="287"/>
      <c r="V985" s="161">
        <f>T985*H985</f>
        <v>0</v>
      </c>
      <c r="AT985" s="268" t="s">
        <v>205</v>
      </c>
      <c r="AV985" s="268" t="s">
        <v>139</v>
      </c>
      <c r="AW985" s="268" t="s">
        <v>79</v>
      </c>
      <c r="BA985" s="268" t="s">
        <v>137</v>
      </c>
      <c r="BG985" s="162">
        <f>IF(N985="základní",J985,0)</f>
        <v>0</v>
      </c>
      <c r="BH985" s="162">
        <f>IF(N985="snížená",J985,0)</f>
        <v>19200</v>
      </c>
      <c r="BI985" s="162">
        <f>IF(N985="zákl. přenesená",J985,0)</f>
        <v>0</v>
      </c>
      <c r="BJ985" s="162">
        <f>IF(N985="sníž. přenesená",J985,0)</f>
        <v>0</v>
      </c>
      <c r="BK985" s="162">
        <f>IF(N985="nulová",J985,0)</f>
        <v>0</v>
      </c>
      <c r="BL985" s="268" t="s">
        <v>79</v>
      </c>
      <c r="BM985" s="162">
        <f>ROUND(I985*H985,2)</f>
        <v>19200</v>
      </c>
      <c r="BN985" s="268" t="s">
        <v>205</v>
      </c>
      <c r="BO985" s="268" t="s">
        <v>1231</v>
      </c>
    </row>
    <row r="986" spans="1:67" s="10" customFormat="1" x14ac:dyDescent="0.2">
      <c r="A986" s="240"/>
      <c r="B986" s="163"/>
      <c r="C986" s="197"/>
      <c r="D986" s="165" t="s">
        <v>146</v>
      </c>
      <c r="E986" s="166" t="s">
        <v>1</v>
      </c>
      <c r="F986" s="166" t="s">
        <v>1040</v>
      </c>
      <c r="G986" s="164"/>
      <c r="H986" s="166" t="s">
        <v>1</v>
      </c>
      <c r="I986" s="167"/>
      <c r="J986" s="164"/>
      <c r="K986" s="164"/>
      <c r="L986" s="168"/>
      <c r="M986" s="169"/>
      <c r="N986" s="170"/>
      <c r="O986" s="170"/>
      <c r="P986" s="170"/>
      <c r="Q986" s="170"/>
      <c r="R986" s="170"/>
      <c r="S986" s="283"/>
      <c r="T986" s="288"/>
      <c r="U986" s="287"/>
      <c r="V986" s="171"/>
      <c r="AV986" s="172" t="s">
        <v>146</v>
      </c>
      <c r="AW986" s="172" t="s">
        <v>79</v>
      </c>
      <c r="AX986" s="10" t="s">
        <v>73</v>
      </c>
      <c r="AY986" s="10" t="s">
        <v>28</v>
      </c>
      <c r="AZ986" s="10" t="s">
        <v>66</v>
      </c>
      <c r="BA986" s="172" t="s">
        <v>137</v>
      </c>
    </row>
    <row r="987" spans="1:67" s="11" customFormat="1" x14ac:dyDescent="0.2">
      <c r="A987" s="241"/>
      <c r="B987" s="173"/>
      <c r="C987" s="198"/>
      <c r="D987" s="165" t="s">
        <v>146</v>
      </c>
      <c r="E987" s="175" t="s">
        <v>1</v>
      </c>
      <c r="F987" s="175" t="s">
        <v>167</v>
      </c>
      <c r="G987" s="174"/>
      <c r="H987" s="176">
        <v>6</v>
      </c>
      <c r="I987" s="177"/>
      <c r="J987" s="174"/>
      <c r="K987" s="174"/>
      <c r="L987" s="178"/>
      <c r="M987" s="179"/>
      <c r="N987" s="180"/>
      <c r="O987" s="180"/>
      <c r="P987" s="180"/>
      <c r="Q987" s="180"/>
      <c r="R987" s="180"/>
      <c r="S987" s="283"/>
      <c r="T987" s="290"/>
      <c r="U987" s="287"/>
      <c r="V987" s="181"/>
      <c r="AV987" s="182" t="s">
        <v>146</v>
      </c>
      <c r="AW987" s="182" t="s">
        <v>79</v>
      </c>
      <c r="AX987" s="11" t="s">
        <v>79</v>
      </c>
      <c r="AY987" s="11" t="s">
        <v>28</v>
      </c>
      <c r="AZ987" s="11" t="s">
        <v>66</v>
      </c>
      <c r="BA987" s="182" t="s">
        <v>137</v>
      </c>
    </row>
    <row r="988" spans="1:67" s="266" customFormat="1" ht="16.5" customHeight="1" x14ac:dyDescent="0.2">
      <c r="A988" s="200"/>
      <c r="B988" s="28"/>
      <c r="C988" s="196" t="s">
        <v>1232</v>
      </c>
      <c r="D988" s="154" t="s">
        <v>139</v>
      </c>
      <c r="E988" s="318" t="s">
        <v>1233</v>
      </c>
      <c r="F988" s="319" t="s">
        <v>1234</v>
      </c>
      <c r="G988" s="154" t="s">
        <v>327</v>
      </c>
      <c r="H988" s="155">
        <v>1</v>
      </c>
      <c r="I988" s="156">
        <v>7500</v>
      </c>
      <c r="J988" s="157">
        <f>ROUND(I988*H988,2)</f>
        <v>7500</v>
      </c>
      <c r="K988" s="319" t="s">
        <v>1</v>
      </c>
      <c r="L988" s="32"/>
      <c r="M988" s="158" t="s">
        <v>1</v>
      </c>
      <c r="N988" s="159" t="s">
        <v>38</v>
      </c>
      <c r="O988" s="53"/>
      <c r="P988" s="160">
        <f>O988*H988</f>
        <v>0</v>
      </c>
      <c r="Q988" s="160">
        <v>1.9990000000000001E-2</v>
      </c>
      <c r="R988" s="160">
        <f>Q988*H988</f>
        <v>1.9990000000000001E-2</v>
      </c>
      <c r="S988" s="283"/>
      <c r="T988" s="283">
        <v>0</v>
      </c>
      <c r="U988" s="287"/>
      <c r="V988" s="161">
        <f>T988*H988</f>
        <v>0</v>
      </c>
      <c r="AT988" s="268" t="s">
        <v>205</v>
      </c>
      <c r="AV988" s="268" t="s">
        <v>139</v>
      </c>
      <c r="AW988" s="268" t="s">
        <v>79</v>
      </c>
      <c r="BA988" s="268" t="s">
        <v>137</v>
      </c>
      <c r="BG988" s="162">
        <f>IF(N988="základní",J988,0)</f>
        <v>0</v>
      </c>
      <c r="BH988" s="162">
        <f>IF(N988="snížená",J988,0)</f>
        <v>7500</v>
      </c>
      <c r="BI988" s="162">
        <f>IF(N988="zákl. přenesená",J988,0)</f>
        <v>0</v>
      </c>
      <c r="BJ988" s="162">
        <f>IF(N988="sníž. přenesená",J988,0)</f>
        <v>0</v>
      </c>
      <c r="BK988" s="162">
        <f>IF(N988="nulová",J988,0)</f>
        <v>0</v>
      </c>
      <c r="BL988" s="268" t="s">
        <v>79</v>
      </c>
      <c r="BM988" s="162">
        <f>ROUND(I988*H988,2)</f>
        <v>7500</v>
      </c>
      <c r="BN988" s="268" t="s">
        <v>205</v>
      </c>
      <c r="BO988" s="268" t="s">
        <v>1235</v>
      </c>
    </row>
    <row r="989" spans="1:67" s="10" customFormat="1" x14ac:dyDescent="0.2">
      <c r="A989" s="240"/>
      <c r="B989" s="163"/>
      <c r="C989" s="197"/>
      <c r="D989" s="165" t="s">
        <v>146</v>
      </c>
      <c r="E989" s="166" t="s">
        <v>1</v>
      </c>
      <c r="F989" s="166" t="s">
        <v>1040</v>
      </c>
      <c r="G989" s="164"/>
      <c r="H989" s="166" t="s">
        <v>1</v>
      </c>
      <c r="I989" s="167"/>
      <c r="J989" s="164"/>
      <c r="K989" s="164"/>
      <c r="L989" s="168"/>
      <c r="M989" s="169"/>
      <c r="N989" s="170"/>
      <c r="O989" s="170"/>
      <c r="P989" s="170"/>
      <c r="Q989" s="170"/>
      <c r="R989" s="170"/>
      <c r="S989" s="283"/>
      <c r="T989" s="288"/>
      <c r="U989" s="287"/>
      <c r="V989" s="171"/>
      <c r="AV989" s="172" t="s">
        <v>146</v>
      </c>
      <c r="AW989" s="172" t="s">
        <v>79</v>
      </c>
      <c r="AX989" s="10" t="s">
        <v>73</v>
      </c>
      <c r="AY989" s="10" t="s">
        <v>28</v>
      </c>
      <c r="AZ989" s="10" t="s">
        <v>66</v>
      </c>
      <c r="BA989" s="172" t="s">
        <v>137</v>
      </c>
    </row>
    <row r="990" spans="1:67" s="11" customFormat="1" x14ac:dyDescent="0.2">
      <c r="A990" s="241"/>
      <c r="B990" s="173"/>
      <c r="C990" s="198"/>
      <c r="D990" s="165" t="s">
        <v>146</v>
      </c>
      <c r="E990" s="175" t="s">
        <v>1</v>
      </c>
      <c r="F990" s="175" t="s">
        <v>73</v>
      </c>
      <c r="G990" s="174"/>
      <c r="H990" s="176">
        <v>1</v>
      </c>
      <c r="I990" s="177"/>
      <c r="J990" s="174"/>
      <c r="K990" s="174"/>
      <c r="L990" s="178"/>
      <c r="M990" s="179"/>
      <c r="N990" s="180"/>
      <c r="O990" s="180"/>
      <c r="P990" s="180"/>
      <c r="Q990" s="180"/>
      <c r="R990" s="180"/>
      <c r="S990" s="283"/>
      <c r="T990" s="290"/>
      <c r="U990" s="287"/>
      <c r="V990" s="181"/>
      <c r="AV990" s="182" t="s">
        <v>146</v>
      </c>
      <c r="AW990" s="182" t="s">
        <v>79</v>
      </c>
      <c r="AX990" s="11" t="s">
        <v>79</v>
      </c>
      <c r="AY990" s="11" t="s">
        <v>28</v>
      </c>
      <c r="AZ990" s="11" t="s">
        <v>66</v>
      </c>
      <c r="BA990" s="182" t="s">
        <v>137</v>
      </c>
    </row>
    <row r="991" spans="1:67" s="266" customFormat="1" ht="16.5" customHeight="1" x14ac:dyDescent="0.2">
      <c r="A991" s="200"/>
      <c r="B991" s="28"/>
      <c r="C991" s="196" t="s">
        <v>1236</v>
      </c>
      <c r="D991" s="154" t="s">
        <v>139</v>
      </c>
      <c r="E991" s="318" t="s">
        <v>1237</v>
      </c>
      <c r="F991" s="319" t="s">
        <v>1238</v>
      </c>
      <c r="G991" s="154" t="s">
        <v>327</v>
      </c>
      <c r="H991" s="155">
        <v>5</v>
      </c>
      <c r="I991" s="156">
        <v>3950</v>
      </c>
      <c r="J991" s="157">
        <f>ROUND(I991*H991,2)</f>
        <v>19750</v>
      </c>
      <c r="K991" s="319" t="s">
        <v>143</v>
      </c>
      <c r="L991" s="32"/>
      <c r="M991" s="158" t="s">
        <v>1</v>
      </c>
      <c r="N991" s="159" t="s">
        <v>38</v>
      </c>
      <c r="O991" s="53"/>
      <c r="P991" s="160">
        <f>O991*H991</f>
        <v>0</v>
      </c>
      <c r="Q991" s="160">
        <v>1.388E-2</v>
      </c>
      <c r="R991" s="160">
        <f>Q991*H991</f>
        <v>6.9400000000000003E-2</v>
      </c>
      <c r="S991" s="283"/>
      <c r="T991" s="283">
        <v>0</v>
      </c>
      <c r="U991" s="287"/>
      <c r="V991" s="161">
        <f>T991*H991</f>
        <v>0</v>
      </c>
      <c r="AT991" s="268" t="s">
        <v>205</v>
      </c>
      <c r="AV991" s="268" t="s">
        <v>139</v>
      </c>
      <c r="AW991" s="268" t="s">
        <v>79</v>
      </c>
      <c r="BA991" s="268" t="s">
        <v>137</v>
      </c>
      <c r="BG991" s="162">
        <f>IF(N991="základní",J991,0)</f>
        <v>0</v>
      </c>
      <c r="BH991" s="162">
        <f>IF(N991="snížená",J991,0)</f>
        <v>19750</v>
      </c>
      <c r="BI991" s="162">
        <f>IF(N991="zákl. přenesená",J991,0)</f>
        <v>0</v>
      </c>
      <c r="BJ991" s="162">
        <f>IF(N991="sníž. přenesená",J991,0)</f>
        <v>0</v>
      </c>
      <c r="BK991" s="162">
        <f>IF(N991="nulová",J991,0)</f>
        <v>0</v>
      </c>
      <c r="BL991" s="268" t="s">
        <v>79</v>
      </c>
      <c r="BM991" s="162">
        <f>ROUND(I991*H991,2)</f>
        <v>19750</v>
      </c>
      <c r="BN991" s="268" t="s">
        <v>205</v>
      </c>
      <c r="BO991" s="268" t="s">
        <v>1239</v>
      </c>
    </row>
    <row r="992" spans="1:67" s="10" customFormat="1" x14ac:dyDescent="0.2">
      <c r="A992" s="240"/>
      <c r="B992" s="163"/>
      <c r="C992" s="197"/>
      <c r="D992" s="165" t="s">
        <v>146</v>
      </c>
      <c r="E992" s="166" t="s">
        <v>1</v>
      </c>
      <c r="F992" s="166" t="s">
        <v>1040</v>
      </c>
      <c r="G992" s="164"/>
      <c r="H992" s="166" t="s">
        <v>1</v>
      </c>
      <c r="I992" s="167"/>
      <c r="J992" s="164"/>
      <c r="K992" s="164"/>
      <c r="L992" s="168"/>
      <c r="M992" s="169"/>
      <c r="N992" s="170"/>
      <c r="O992" s="170"/>
      <c r="P992" s="170"/>
      <c r="Q992" s="170"/>
      <c r="R992" s="170"/>
      <c r="S992" s="283"/>
      <c r="T992" s="288"/>
      <c r="U992" s="287"/>
      <c r="V992" s="171"/>
      <c r="AV992" s="172" t="s">
        <v>146</v>
      </c>
      <c r="AW992" s="172" t="s">
        <v>79</v>
      </c>
      <c r="AX992" s="10" t="s">
        <v>73</v>
      </c>
      <c r="AY992" s="10" t="s">
        <v>28</v>
      </c>
      <c r="AZ992" s="10" t="s">
        <v>66</v>
      </c>
      <c r="BA992" s="172" t="s">
        <v>137</v>
      </c>
    </row>
    <row r="993" spans="1:67" s="11" customFormat="1" x14ac:dyDescent="0.2">
      <c r="A993" s="241"/>
      <c r="B993" s="173"/>
      <c r="C993" s="198"/>
      <c r="D993" s="165" t="s">
        <v>146</v>
      </c>
      <c r="E993" s="175" t="s">
        <v>1</v>
      </c>
      <c r="F993" s="175" t="s">
        <v>162</v>
      </c>
      <c r="G993" s="174"/>
      <c r="H993" s="176">
        <v>5</v>
      </c>
      <c r="I993" s="177"/>
      <c r="J993" s="174"/>
      <c r="K993" s="174"/>
      <c r="L993" s="178"/>
      <c r="M993" s="179"/>
      <c r="N993" s="180"/>
      <c r="O993" s="180"/>
      <c r="P993" s="180"/>
      <c r="Q993" s="180"/>
      <c r="R993" s="180"/>
      <c r="S993" s="283"/>
      <c r="T993" s="290"/>
      <c r="U993" s="287"/>
      <c r="V993" s="181"/>
      <c r="AV993" s="182" t="s">
        <v>146</v>
      </c>
      <c r="AW993" s="182" t="s">
        <v>79</v>
      </c>
      <c r="AX993" s="11" t="s">
        <v>79</v>
      </c>
      <c r="AY993" s="11" t="s">
        <v>28</v>
      </c>
      <c r="AZ993" s="11" t="s">
        <v>66</v>
      </c>
      <c r="BA993" s="182" t="s">
        <v>137</v>
      </c>
    </row>
    <row r="994" spans="1:67" s="266" customFormat="1" ht="16.5" customHeight="1" x14ac:dyDescent="0.2">
      <c r="A994" s="200"/>
      <c r="B994" s="28"/>
      <c r="C994" s="196" t="s">
        <v>1240</v>
      </c>
      <c r="D994" s="154" t="s">
        <v>139</v>
      </c>
      <c r="E994" s="318" t="s">
        <v>1241</v>
      </c>
      <c r="F994" s="319" t="s">
        <v>1242</v>
      </c>
      <c r="G994" s="154" t="s">
        <v>327</v>
      </c>
      <c r="H994" s="155">
        <v>5</v>
      </c>
      <c r="I994" s="156">
        <v>10100</v>
      </c>
      <c r="J994" s="157">
        <f>ROUND(I994*H994,2)</f>
        <v>50500</v>
      </c>
      <c r="K994" s="319" t="s">
        <v>143</v>
      </c>
      <c r="L994" s="32"/>
      <c r="M994" s="158" t="s">
        <v>1</v>
      </c>
      <c r="N994" s="159" t="s">
        <v>38</v>
      </c>
      <c r="O994" s="53"/>
      <c r="P994" s="160">
        <f>O994*H994</f>
        <v>0</v>
      </c>
      <c r="Q994" s="160">
        <v>0.04</v>
      </c>
      <c r="R994" s="160">
        <f>Q994*H994</f>
        <v>0.2</v>
      </c>
      <c r="S994" s="283"/>
      <c r="T994" s="283">
        <v>0</v>
      </c>
      <c r="U994" s="287"/>
      <c r="V994" s="161">
        <f>T994*H994</f>
        <v>0</v>
      </c>
      <c r="AT994" s="268" t="s">
        <v>205</v>
      </c>
      <c r="AV994" s="268" t="s">
        <v>139</v>
      </c>
      <c r="AW994" s="268" t="s">
        <v>79</v>
      </c>
      <c r="BA994" s="268" t="s">
        <v>137</v>
      </c>
      <c r="BG994" s="162">
        <f>IF(N994="základní",J994,0)</f>
        <v>0</v>
      </c>
      <c r="BH994" s="162">
        <f>IF(N994="snížená",J994,0)</f>
        <v>50500</v>
      </c>
      <c r="BI994" s="162">
        <f>IF(N994="zákl. přenesená",J994,0)</f>
        <v>0</v>
      </c>
      <c r="BJ994" s="162">
        <f>IF(N994="sníž. přenesená",J994,0)</f>
        <v>0</v>
      </c>
      <c r="BK994" s="162">
        <f>IF(N994="nulová",J994,0)</f>
        <v>0</v>
      </c>
      <c r="BL994" s="268" t="s">
        <v>79</v>
      </c>
      <c r="BM994" s="162">
        <f>ROUND(I994*H994,2)</f>
        <v>50500</v>
      </c>
      <c r="BN994" s="268" t="s">
        <v>205</v>
      </c>
      <c r="BO994" s="268" t="s">
        <v>1243</v>
      </c>
    </row>
    <row r="995" spans="1:67" s="11" customFormat="1" x14ac:dyDescent="0.2">
      <c r="A995" s="241"/>
      <c r="B995" s="173"/>
      <c r="C995" s="198"/>
      <c r="D995" s="165" t="s">
        <v>146</v>
      </c>
      <c r="E995" s="175" t="s">
        <v>1</v>
      </c>
      <c r="F995" s="175" t="s">
        <v>162</v>
      </c>
      <c r="G995" s="174"/>
      <c r="H995" s="176">
        <v>5</v>
      </c>
      <c r="I995" s="177"/>
      <c r="J995" s="174"/>
      <c r="K995" s="174"/>
      <c r="L995" s="178"/>
      <c r="M995" s="179"/>
      <c r="N995" s="180"/>
      <c r="O995" s="180"/>
      <c r="P995" s="180"/>
      <c r="Q995" s="180"/>
      <c r="R995" s="180"/>
      <c r="S995" s="283"/>
      <c r="T995" s="290"/>
      <c r="U995" s="287"/>
      <c r="V995" s="181"/>
      <c r="AV995" s="182" t="s">
        <v>146</v>
      </c>
      <c r="AW995" s="182" t="s">
        <v>79</v>
      </c>
      <c r="AX995" s="11" t="s">
        <v>79</v>
      </c>
      <c r="AY995" s="11" t="s">
        <v>28</v>
      </c>
      <c r="AZ995" s="11" t="s">
        <v>66</v>
      </c>
      <c r="BA995" s="182" t="s">
        <v>137</v>
      </c>
    </row>
    <row r="996" spans="1:67" s="266" customFormat="1" ht="16.5" customHeight="1" x14ac:dyDescent="0.2">
      <c r="A996" s="200"/>
      <c r="B996" s="28"/>
      <c r="C996" s="196" t="s">
        <v>1244</v>
      </c>
      <c r="D996" s="154" t="s">
        <v>139</v>
      </c>
      <c r="E996" s="318" t="s">
        <v>1245</v>
      </c>
      <c r="F996" s="319" t="s">
        <v>1246</v>
      </c>
      <c r="G996" s="154" t="s">
        <v>327</v>
      </c>
      <c r="H996" s="155">
        <v>6</v>
      </c>
      <c r="I996" s="156">
        <v>1490</v>
      </c>
      <c r="J996" s="157">
        <f>ROUND(I996*H996,2)</f>
        <v>8940</v>
      </c>
      <c r="K996" s="319" t="s">
        <v>143</v>
      </c>
      <c r="L996" s="32"/>
      <c r="M996" s="158" t="s">
        <v>1</v>
      </c>
      <c r="N996" s="159" t="s">
        <v>38</v>
      </c>
      <c r="O996" s="53"/>
      <c r="P996" s="160">
        <f>O996*H996</f>
        <v>0</v>
      </c>
      <c r="Q996" s="160">
        <v>4.9300000000000004E-3</v>
      </c>
      <c r="R996" s="160">
        <f>Q996*H996</f>
        <v>2.9580000000000002E-2</v>
      </c>
      <c r="S996" s="283"/>
      <c r="T996" s="283">
        <v>0</v>
      </c>
      <c r="U996" s="287"/>
      <c r="V996" s="161">
        <f>T996*H996</f>
        <v>0</v>
      </c>
      <c r="AT996" s="268" t="s">
        <v>205</v>
      </c>
      <c r="AV996" s="268" t="s">
        <v>139</v>
      </c>
      <c r="AW996" s="268" t="s">
        <v>79</v>
      </c>
      <c r="BA996" s="268" t="s">
        <v>137</v>
      </c>
      <c r="BG996" s="162">
        <f>IF(N996="základní",J996,0)</f>
        <v>0</v>
      </c>
      <c r="BH996" s="162">
        <f>IF(N996="snížená",J996,0)</f>
        <v>8940</v>
      </c>
      <c r="BI996" s="162">
        <f>IF(N996="zákl. přenesená",J996,0)</f>
        <v>0</v>
      </c>
      <c r="BJ996" s="162">
        <f>IF(N996="sníž. přenesená",J996,0)</f>
        <v>0</v>
      </c>
      <c r="BK996" s="162">
        <f>IF(N996="nulová",J996,0)</f>
        <v>0</v>
      </c>
      <c r="BL996" s="268" t="s">
        <v>79</v>
      </c>
      <c r="BM996" s="162">
        <f>ROUND(I996*H996,2)</f>
        <v>8940</v>
      </c>
      <c r="BN996" s="268" t="s">
        <v>205</v>
      </c>
      <c r="BO996" s="268" t="s">
        <v>1247</v>
      </c>
    </row>
    <row r="997" spans="1:67" s="10" customFormat="1" x14ac:dyDescent="0.2">
      <c r="A997" s="240"/>
      <c r="B997" s="163"/>
      <c r="C997" s="197"/>
      <c r="D997" s="165" t="s">
        <v>146</v>
      </c>
      <c r="E997" s="166" t="s">
        <v>1</v>
      </c>
      <c r="F997" s="166" t="s">
        <v>1040</v>
      </c>
      <c r="G997" s="164"/>
      <c r="H997" s="166" t="s">
        <v>1</v>
      </c>
      <c r="I997" s="167"/>
      <c r="J997" s="164"/>
      <c r="K997" s="164"/>
      <c r="L997" s="168"/>
      <c r="M997" s="169"/>
      <c r="N997" s="170"/>
      <c r="O997" s="170"/>
      <c r="P997" s="170"/>
      <c r="Q997" s="170"/>
      <c r="R997" s="170"/>
      <c r="S997" s="283"/>
      <c r="T997" s="288"/>
      <c r="U997" s="287"/>
      <c r="V997" s="171"/>
      <c r="AV997" s="172" t="s">
        <v>146</v>
      </c>
      <c r="AW997" s="172" t="s">
        <v>79</v>
      </c>
      <c r="AX997" s="10" t="s">
        <v>73</v>
      </c>
      <c r="AY997" s="10" t="s">
        <v>28</v>
      </c>
      <c r="AZ997" s="10" t="s">
        <v>66</v>
      </c>
      <c r="BA997" s="172" t="s">
        <v>137</v>
      </c>
    </row>
    <row r="998" spans="1:67" s="11" customFormat="1" x14ac:dyDescent="0.2">
      <c r="A998" s="241"/>
      <c r="B998" s="173"/>
      <c r="C998" s="198"/>
      <c r="D998" s="165" t="s">
        <v>146</v>
      </c>
      <c r="E998" s="175" t="s">
        <v>1</v>
      </c>
      <c r="F998" s="175" t="s">
        <v>167</v>
      </c>
      <c r="G998" s="174"/>
      <c r="H998" s="176">
        <v>6</v>
      </c>
      <c r="I998" s="177"/>
      <c r="J998" s="174"/>
      <c r="K998" s="174"/>
      <c r="L998" s="178"/>
      <c r="M998" s="179"/>
      <c r="N998" s="180"/>
      <c r="O998" s="180"/>
      <c r="P998" s="180"/>
      <c r="Q998" s="180"/>
      <c r="R998" s="180"/>
      <c r="S998" s="283"/>
      <c r="T998" s="290"/>
      <c r="U998" s="287"/>
      <c r="V998" s="181"/>
      <c r="AV998" s="182" t="s">
        <v>146</v>
      </c>
      <c r="AW998" s="182" t="s">
        <v>79</v>
      </c>
      <c r="AX998" s="11" t="s">
        <v>79</v>
      </c>
      <c r="AY998" s="11" t="s">
        <v>28</v>
      </c>
      <c r="AZ998" s="11" t="s">
        <v>66</v>
      </c>
      <c r="BA998" s="182" t="s">
        <v>137</v>
      </c>
    </row>
    <row r="999" spans="1:67" s="266" customFormat="1" ht="16.5" customHeight="1" x14ac:dyDescent="0.2">
      <c r="A999" s="200"/>
      <c r="B999" s="28"/>
      <c r="C999" s="196" t="s">
        <v>1248</v>
      </c>
      <c r="D999" s="154" t="s">
        <v>139</v>
      </c>
      <c r="E999" s="318" t="s">
        <v>1249</v>
      </c>
      <c r="F999" s="319" t="s">
        <v>1250</v>
      </c>
      <c r="G999" s="154" t="s">
        <v>327</v>
      </c>
      <c r="H999" s="155">
        <v>6</v>
      </c>
      <c r="I999" s="156">
        <v>3990</v>
      </c>
      <c r="J999" s="157">
        <f>ROUND(I999*H999,2)</f>
        <v>23940</v>
      </c>
      <c r="K999" s="319" t="s">
        <v>143</v>
      </c>
      <c r="L999" s="32"/>
      <c r="M999" s="158" t="s">
        <v>1</v>
      </c>
      <c r="N999" s="159" t="s">
        <v>38</v>
      </c>
      <c r="O999" s="53"/>
      <c r="P999" s="160">
        <f>O999*H999</f>
        <v>0</v>
      </c>
      <c r="Q999" s="160">
        <v>3.6249999999999998E-2</v>
      </c>
      <c r="R999" s="160">
        <f>Q999*H999</f>
        <v>0.21749999999999997</v>
      </c>
      <c r="S999" s="283"/>
      <c r="T999" s="283">
        <v>0</v>
      </c>
      <c r="U999" s="287"/>
      <c r="V999" s="161">
        <f>T999*H999</f>
        <v>0</v>
      </c>
      <c r="AT999" s="268" t="s">
        <v>205</v>
      </c>
      <c r="AV999" s="268" t="s">
        <v>139</v>
      </c>
      <c r="AW999" s="268" t="s">
        <v>79</v>
      </c>
      <c r="BA999" s="268" t="s">
        <v>137</v>
      </c>
      <c r="BG999" s="162">
        <f>IF(N999="základní",J999,0)</f>
        <v>0</v>
      </c>
      <c r="BH999" s="162">
        <f>IF(N999="snížená",J999,0)</f>
        <v>23940</v>
      </c>
      <c r="BI999" s="162">
        <f>IF(N999="zákl. přenesená",J999,0)</f>
        <v>0</v>
      </c>
      <c r="BJ999" s="162">
        <f>IF(N999="sníž. přenesená",J999,0)</f>
        <v>0</v>
      </c>
      <c r="BK999" s="162">
        <f>IF(N999="nulová",J999,0)</f>
        <v>0</v>
      </c>
      <c r="BL999" s="268" t="s">
        <v>79</v>
      </c>
      <c r="BM999" s="162">
        <f>ROUND(I999*H999,2)</f>
        <v>23940</v>
      </c>
      <c r="BN999" s="268" t="s">
        <v>205</v>
      </c>
      <c r="BO999" s="268" t="s">
        <v>1251</v>
      </c>
    </row>
    <row r="1000" spans="1:67" s="10" customFormat="1" x14ac:dyDescent="0.2">
      <c r="A1000" s="240"/>
      <c r="B1000" s="163"/>
      <c r="C1000" s="197"/>
      <c r="D1000" s="165" t="s">
        <v>146</v>
      </c>
      <c r="E1000" s="166" t="s">
        <v>1</v>
      </c>
      <c r="F1000" s="166" t="s">
        <v>1040</v>
      </c>
      <c r="G1000" s="164"/>
      <c r="H1000" s="166" t="s">
        <v>1</v>
      </c>
      <c r="I1000" s="167"/>
      <c r="J1000" s="164"/>
      <c r="K1000" s="164"/>
      <c r="L1000" s="168"/>
      <c r="M1000" s="169"/>
      <c r="N1000" s="170"/>
      <c r="O1000" s="170"/>
      <c r="P1000" s="170"/>
      <c r="Q1000" s="170"/>
      <c r="R1000" s="170"/>
      <c r="S1000" s="283"/>
      <c r="T1000" s="288"/>
      <c r="U1000" s="287"/>
      <c r="V1000" s="171"/>
      <c r="AV1000" s="172" t="s">
        <v>146</v>
      </c>
      <c r="AW1000" s="172" t="s">
        <v>79</v>
      </c>
      <c r="AX1000" s="10" t="s">
        <v>73</v>
      </c>
      <c r="AY1000" s="10" t="s">
        <v>28</v>
      </c>
      <c r="AZ1000" s="10" t="s">
        <v>66</v>
      </c>
      <c r="BA1000" s="172" t="s">
        <v>137</v>
      </c>
    </row>
    <row r="1001" spans="1:67" s="11" customFormat="1" x14ac:dyDescent="0.2">
      <c r="A1001" s="241"/>
      <c r="B1001" s="173"/>
      <c r="C1001" s="198"/>
      <c r="D1001" s="165" t="s">
        <v>146</v>
      </c>
      <c r="E1001" s="175" t="s">
        <v>1</v>
      </c>
      <c r="F1001" s="175" t="s">
        <v>167</v>
      </c>
      <c r="G1001" s="174"/>
      <c r="H1001" s="176">
        <v>6</v>
      </c>
      <c r="I1001" s="177"/>
      <c r="J1001" s="174"/>
      <c r="K1001" s="174"/>
      <c r="L1001" s="178"/>
      <c r="M1001" s="179"/>
      <c r="N1001" s="180"/>
      <c r="O1001" s="180"/>
      <c r="P1001" s="180"/>
      <c r="Q1001" s="180"/>
      <c r="R1001" s="180"/>
      <c r="S1001" s="283"/>
      <c r="T1001" s="290"/>
      <c r="U1001" s="287"/>
      <c r="V1001" s="181"/>
      <c r="AV1001" s="182" t="s">
        <v>146</v>
      </c>
      <c r="AW1001" s="182" t="s">
        <v>79</v>
      </c>
      <c r="AX1001" s="11" t="s">
        <v>79</v>
      </c>
      <c r="AY1001" s="11" t="s">
        <v>28</v>
      </c>
      <c r="AZ1001" s="11" t="s">
        <v>66</v>
      </c>
      <c r="BA1001" s="182" t="s">
        <v>137</v>
      </c>
    </row>
    <row r="1002" spans="1:67" s="266" customFormat="1" ht="16.5" customHeight="1" x14ac:dyDescent="0.2">
      <c r="A1002" s="200"/>
      <c r="B1002" s="28"/>
      <c r="C1002" s="196" t="s">
        <v>1252</v>
      </c>
      <c r="D1002" s="154" t="s">
        <v>139</v>
      </c>
      <c r="E1002" s="318" t="s">
        <v>1253</v>
      </c>
      <c r="F1002" s="319" t="s">
        <v>1254</v>
      </c>
      <c r="G1002" s="154" t="s">
        <v>327</v>
      </c>
      <c r="H1002" s="155">
        <v>6</v>
      </c>
      <c r="I1002" s="156">
        <v>1490</v>
      </c>
      <c r="J1002" s="157">
        <f>ROUND(I1002*H1002,2)</f>
        <v>8940</v>
      </c>
      <c r="K1002" s="319" t="s">
        <v>143</v>
      </c>
      <c r="L1002" s="32"/>
      <c r="M1002" s="158" t="s">
        <v>1</v>
      </c>
      <c r="N1002" s="159" t="s">
        <v>38</v>
      </c>
      <c r="O1002" s="53"/>
      <c r="P1002" s="160">
        <f>O1002*H1002</f>
        <v>0</v>
      </c>
      <c r="Q1002" s="160">
        <v>1.8E-3</v>
      </c>
      <c r="R1002" s="160">
        <f>Q1002*H1002</f>
        <v>1.0800000000000001E-2</v>
      </c>
      <c r="S1002" s="283"/>
      <c r="T1002" s="283">
        <v>0</v>
      </c>
      <c r="U1002" s="287"/>
      <c r="V1002" s="161">
        <f>T1002*H1002</f>
        <v>0</v>
      </c>
      <c r="AT1002" s="268" t="s">
        <v>205</v>
      </c>
      <c r="AV1002" s="268" t="s">
        <v>139</v>
      </c>
      <c r="AW1002" s="268" t="s">
        <v>79</v>
      </c>
      <c r="BA1002" s="268" t="s">
        <v>137</v>
      </c>
      <c r="BG1002" s="162">
        <f>IF(N1002="základní",J1002,0)</f>
        <v>0</v>
      </c>
      <c r="BH1002" s="162">
        <f>IF(N1002="snížená",J1002,0)</f>
        <v>8940</v>
      </c>
      <c r="BI1002" s="162">
        <f>IF(N1002="zákl. přenesená",J1002,0)</f>
        <v>0</v>
      </c>
      <c r="BJ1002" s="162">
        <f>IF(N1002="sníž. přenesená",J1002,0)</f>
        <v>0</v>
      </c>
      <c r="BK1002" s="162">
        <f>IF(N1002="nulová",J1002,0)</f>
        <v>0</v>
      </c>
      <c r="BL1002" s="268" t="s">
        <v>79</v>
      </c>
      <c r="BM1002" s="162">
        <f>ROUND(I1002*H1002,2)</f>
        <v>8940</v>
      </c>
      <c r="BN1002" s="268" t="s">
        <v>205</v>
      </c>
      <c r="BO1002" s="268" t="s">
        <v>1255</v>
      </c>
    </row>
    <row r="1003" spans="1:67" s="11" customFormat="1" x14ac:dyDescent="0.2">
      <c r="A1003" s="241"/>
      <c r="B1003" s="173"/>
      <c r="C1003" s="198"/>
      <c r="D1003" s="165" t="s">
        <v>146</v>
      </c>
      <c r="E1003" s="175" t="s">
        <v>1</v>
      </c>
      <c r="F1003" s="175" t="s">
        <v>167</v>
      </c>
      <c r="G1003" s="174"/>
      <c r="H1003" s="176">
        <v>6</v>
      </c>
      <c r="I1003" s="177"/>
      <c r="J1003" s="174"/>
      <c r="K1003" s="174"/>
      <c r="L1003" s="178"/>
      <c r="M1003" s="179"/>
      <c r="N1003" s="180"/>
      <c r="O1003" s="180"/>
      <c r="P1003" s="180"/>
      <c r="Q1003" s="180"/>
      <c r="R1003" s="180"/>
      <c r="S1003" s="283"/>
      <c r="T1003" s="290"/>
      <c r="U1003" s="287"/>
      <c r="V1003" s="181"/>
      <c r="AV1003" s="182" t="s">
        <v>146</v>
      </c>
      <c r="AW1003" s="182" t="s">
        <v>79</v>
      </c>
      <c r="AX1003" s="11" t="s">
        <v>79</v>
      </c>
      <c r="AY1003" s="11" t="s">
        <v>28</v>
      </c>
      <c r="AZ1003" s="11" t="s">
        <v>66</v>
      </c>
      <c r="BA1003" s="182" t="s">
        <v>137</v>
      </c>
    </row>
    <row r="1004" spans="1:67" s="266" customFormat="1" ht="16.5" customHeight="1" x14ac:dyDescent="0.2">
      <c r="A1004" s="200"/>
      <c r="B1004" s="28"/>
      <c r="C1004" s="196" t="s">
        <v>1256</v>
      </c>
      <c r="D1004" s="154" t="s">
        <v>139</v>
      </c>
      <c r="E1004" s="318" t="s">
        <v>1257</v>
      </c>
      <c r="F1004" s="319" t="s">
        <v>1258</v>
      </c>
      <c r="G1004" s="154" t="s">
        <v>327</v>
      </c>
      <c r="H1004" s="155">
        <v>6</v>
      </c>
      <c r="I1004" s="156">
        <v>999</v>
      </c>
      <c r="J1004" s="157">
        <f>ROUND(I1004*H1004,2)</f>
        <v>5994</v>
      </c>
      <c r="K1004" s="319" t="s">
        <v>143</v>
      </c>
      <c r="L1004" s="32"/>
      <c r="M1004" s="158" t="s">
        <v>1</v>
      </c>
      <c r="N1004" s="159" t="s">
        <v>38</v>
      </c>
      <c r="O1004" s="53"/>
      <c r="P1004" s="160">
        <f>O1004*H1004</f>
        <v>0</v>
      </c>
      <c r="Q1004" s="160">
        <v>1.8E-3</v>
      </c>
      <c r="R1004" s="160">
        <f>Q1004*H1004</f>
        <v>1.0800000000000001E-2</v>
      </c>
      <c r="S1004" s="283"/>
      <c r="T1004" s="283">
        <v>0</v>
      </c>
      <c r="U1004" s="287"/>
      <c r="V1004" s="161">
        <f>T1004*H1004</f>
        <v>0</v>
      </c>
      <c r="AT1004" s="268" t="s">
        <v>205</v>
      </c>
      <c r="AV1004" s="268" t="s">
        <v>139</v>
      </c>
      <c r="AW1004" s="268" t="s">
        <v>79</v>
      </c>
      <c r="BA1004" s="268" t="s">
        <v>137</v>
      </c>
      <c r="BG1004" s="162">
        <f>IF(N1004="základní",J1004,0)</f>
        <v>0</v>
      </c>
      <c r="BH1004" s="162">
        <f>IF(N1004="snížená",J1004,0)</f>
        <v>5994</v>
      </c>
      <c r="BI1004" s="162">
        <f>IF(N1004="zákl. přenesená",J1004,0)</f>
        <v>0</v>
      </c>
      <c r="BJ1004" s="162">
        <f>IF(N1004="sníž. přenesená",J1004,0)</f>
        <v>0</v>
      </c>
      <c r="BK1004" s="162">
        <f>IF(N1004="nulová",J1004,0)</f>
        <v>0</v>
      </c>
      <c r="BL1004" s="268" t="s">
        <v>79</v>
      </c>
      <c r="BM1004" s="162">
        <f>ROUND(I1004*H1004,2)</f>
        <v>5994</v>
      </c>
      <c r="BN1004" s="268" t="s">
        <v>205</v>
      </c>
      <c r="BO1004" s="268" t="s">
        <v>1259</v>
      </c>
    </row>
    <row r="1005" spans="1:67" s="11" customFormat="1" x14ac:dyDescent="0.2">
      <c r="A1005" s="241"/>
      <c r="B1005" s="173"/>
      <c r="C1005" s="198"/>
      <c r="D1005" s="165" t="s">
        <v>146</v>
      </c>
      <c r="E1005" s="175" t="s">
        <v>1</v>
      </c>
      <c r="F1005" s="175" t="s">
        <v>167</v>
      </c>
      <c r="G1005" s="174"/>
      <c r="H1005" s="176">
        <v>6</v>
      </c>
      <c r="I1005" s="177"/>
      <c r="J1005" s="174"/>
      <c r="K1005" s="174"/>
      <c r="L1005" s="178"/>
      <c r="M1005" s="179"/>
      <c r="N1005" s="180"/>
      <c r="O1005" s="180"/>
      <c r="P1005" s="180"/>
      <c r="Q1005" s="180"/>
      <c r="R1005" s="180"/>
      <c r="S1005" s="283"/>
      <c r="T1005" s="290"/>
      <c r="U1005" s="287"/>
      <c r="V1005" s="181"/>
      <c r="AV1005" s="182" t="s">
        <v>146</v>
      </c>
      <c r="AW1005" s="182" t="s">
        <v>79</v>
      </c>
      <c r="AX1005" s="11" t="s">
        <v>79</v>
      </c>
      <c r="AY1005" s="11" t="s">
        <v>28</v>
      </c>
      <c r="AZ1005" s="11" t="s">
        <v>66</v>
      </c>
      <c r="BA1005" s="182" t="s">
        <v>137</v>
      </c>
    </row>
    <row r="1006" spans="1:67" s="266" customFormat="1" ht="16.5" customHeight="1" x14ac:dyDescent="0.2">
      <c r="A1006" s="200"/>
      <c r="B1006" s="28"/>
      <c r="C1006" s="196" t="s">
        <v>1260</v>
      </c>
      <c r="D1006" s="154" t="s">
        <v>139</v>
      </c>
      <c r="E1006" s="318" t="s">
        <v>1261</v>
      </c>
      <c r="F1006" s="319" t="s">
        <v>1262</v>
      </c>
      <c r="G1006" s="154" t="s">
        <v>327</v>
      </c>
      <c r="H1006" s="155">
        <v>1</v>
      </c>
      <c r="I1006" s="156">
        <v>1799</v>
      </c>
      <c r="J1006" s="157">
        <f>ROUND(I1006*H1006,2)</f>
        <v>1799</v>
      </c>
      <c r="K1006" s="319" t="s">
        <v>143</v>
      </c>
      <c r="L1006" s="32"/>
      <c r="M1006" s="158" t="s">
        <v>1</v>
      </c>
      <c r="N1006" s="159" t="s">
        <v>38</v>
      </c>
      <c r="O1006" s="53"/>
      <c r="P1006" s="160">
        <f>O1006*H1006</f>
        <v>0</v>
      </c>
      <c r="Q1006" s="160">
        <v>1.9599999999999999E-3</v>
      </c>
      <c r="R1006" s="160">
        <f>Q1006*H1006</f>
        <v>1.9599999999999999E-3</v>
      </c>
      <c r="S1006" s="283"/>
      <c r="T1006" s="283">
        <v>0</v>
      </c>
      <c r="U1006" s="287"/>
      <c r="V1006" s="161">
        <f>T1006*H1006</f>
        <v>0</v>
      </c>
      <c r="AT1006" s="268" t="s">
        <v>205</v>
      </c>
      <c r="AV1006" s="268" t="s">
        <v>139</v>
      </c>
      <c r="AW1006" s="268" t="s">
        <v>79</v>
      </c>
      <c r="BA1006" s="268" t="s">
        <v>137</v>
      </c>
      <c r="BG1006" s="162">
        <f>IF(N1006="základní",J1006,0)</f>
        <v>0</v>
      </c>
      <c r="BH1006" s="162">
        <f>IF(N1006="snížená",J1006,0)</f>
        <v>1799</v>
      </c>
      <c r="BI1006" s="162">
        <f>IF(N1006="zákl. přenesená",J1006,0)</f>
        <v>0</v>
      </c>
      <c r="BJ1006" s="162">
        <f>IF(N1006="sníž. přenesená",J1006,0)</f>
        <v>0</v>
      </c>
      <c r="BK1006" s="162">
        <f>IF(N1006="nulová",J1006,0)</f>
        <v>0</v>
      </c>
      <c r="BL1006" s="268" t="s">
        <v>79</v>
      </c>
      <c r="BM1006" s="162">
        <f>ROUND(I1006*H1006,2)</f>
        <v>1799</v>
      </c>
      <c r="BN1006" s="268" t="s">
        <v>205</v>
      </c>
      <c r="BO1006" s="268" t="s">
        <v>1263</v>
      </c>
    </row>
    <row r="1007" spans="1:67" s="11" customFormat="1" x14ac:dyDescent="0.2">
      <c r="A1007" s="241"/>
      <c r="B1007" s="173"/>
      <c r="C1007" s="198"/>
      <c r="D1007" s="165" t="s">
        <v>146</v>
      </c>
      <c r="E1007" s="175" t="s">
        <v>1</v>
      </c>
      <c r="F1007" s="175" t="s">
        <v>73</v>
      </c>
      <c r="G1007" s="174"/>
      <c r="H1007" s="176">
        <v>1</v>
      </c>
      <c r="I1007" s="177"/>
      <c r="J1007" s="174"/>
      <c r="K1007" s="174"/>
      <c r="L1007" s="178"/>
      <c r="M1007" s="179"/>
      <c r="N1007" s="180"/>
      <c r="O1007" s="180"/>
      <c r="P1007" s="180"/>
      <c r="Q1007" s="180"/>
      <c r="R1007" s="180"/>
      <c r="S1007" s="283"/>
      <c r="T1007" s="290"/>
      <c r="U1007" s="287"/>
      <c r="V1007" s="181"/>
      <c r="AV1007" s="182" t="s">
        <v>146</v>
      </c>
      <c r="AW1007" s="182" t="s">
        <v>79</v>
      </c>
      <c r="AX1007" s="11" t="s">
        <v>79</v>
      </c>
      <c r="AY1007" s="11" t="s">
        <v>28</v>
      </c>
      <c r="AZ1007" s="11" t="s">
        <v>66</v>
      </c>
      <c r="BA1007" s="182" t="s">
        <v>137</v>
      </c>
    </row>
    <row r="1008" spans="1:67" s="266" customFormat="1" ht="16.5" customHeight="1" x14ac:dyDescent="0.2">
      <c r="A1008" s="200"/>
      <c r="B1008" s="28"/>
      <c r="C1008" s="196" t="s">
        <v>1264</v>
      </c>
      <c r="D1008" s="154" t="s">
        <v>139</v>
      </c>
      <c r="E1008" s="318" t="s">
        <v>1265</v>
      </c>
      <c r="F1008" s="319" t="s">
        <v>1266</v>
      </c>
      <c r="G1008" s="154" t="s">
        <v>327</v>
      </c>
      <c r="H1008" s="155">
        <v>5</v>
      </c>
      <c r="I1008" s="156">
        <v>6900</v>
      </c>
      <c r="J1008" s="157">
        <f>ROUND(I1008*H1008,2)</f>
        <v>34500</v>
      </c>
      <c r="K1008" s="319" t="s">
        <v>143</v>
      </c>
      <c r="L1008" s="32"/>
      <c r="M1008" s="158" t="s">
        <v>1</v>
      </c>
      <c r="N1008" s="159" t="s">
        <v>38</v>
      </c>
      <c r="O1008" s="53"/>
      <c r="P1008" s="160">
        <f>O1008*H1008</f>
        <v>0</v>
      </c>
      <c r="Q1008" s="160">
        <v>3.0999999999999999E-3</v>
      </c>
      <c r="R1008" s="160">
        <f>Q1008*H1008</f>
        <v>1.55E-2</v>
      </c>
      <c r="S1008" s="283"/>
      <c r="T1008" s="283">
        <v>0</v>
      </c>
      <c r="U1008" s="287"/>
      <c r="V1008" s="161">
        <f>T1008*H1008</f>
        <v>0</v>
      </c>
      <c r="AT1008" s="268" t="s">
        <v>205</v>
      </c>
      <c r="AV1008" s="268" t="s">
        <v>139</v>
      </c>
      <c r="AW1008" s="268" t="s">
        <v>79</v>
      </c>
      <c r="BA1008" s="268" t="s">
        <v>137</v>
      </c>
      <c r="BG1008" s="162">
        <f>IF(N1008="základní",J1008,0)</f>
        <v>0</v>
      </c>
      <c r="BH1008" s="162">
        <f>IF(N1008="snížená",J1008,0)</f>
        <v>34500</v>
      </c>
      <c r="BI1008" s="162">
        <f>IF(N1008="zákl. přenesená",J1008,0)</f>
        <v>0</v>
      </c>
      <c r="BJ1008" s="162">
        <f>IF(N1008="sníž. přenesená",J1008,0)</f>
        <v>0</v>
      </c>
      <c r="BK1008" s="162">
        <f>IF(N1008="nulová",J1008,0)</f>
        <v>0</v>
      </c>
      <c r="BL1008" s="268" t="s">
        <v>79</v>
      </c>
      <c r="BM1008" s="162">
        <f>ROUND(I1008*H1008,2)</f>
        <v>34500</v>
      </c>
      <c r="BN1008" s="268" t="s">
        <v>205</v>
      </c>
      <c r="BO1008" s="268" t="s">
        <v>1267</v>
      </c>
    </row>
    <row r="1009" spans="1:67" s="11" customFormat="1" x14ac:dyDescent="0.2">
      <c r="A1009" s="241"/>
      <c r="B1009" s="173"/>
      <c r="C1009" s="198"/>
      <c r="D1009" s="165" t="s">
        <v>146</v>
      </c>
      <c r="E1009" s="175" t="s">
        <v>1</v>
      </c>
      <c r="F1009" s="175" t="s">
        <v>162</v>
      </c>
      <c r="G1009" s="174"/>
      <c r="H1009" s="176">
        <v>5</v>
      </c>
      <c r="I1009" s="177"/>
      <c r="J1009" s="174"/>
      <c r="K1009" s="174"/>
      <c r="L1009" s="178"/>
      <c r="M1009" s="179"/>
      <c r="N1009" s="180"/>
      <c r="O1009" s="180"/>
      <c r="P1009" s="180"/>
      <c r="Q1009" s="180"/>
      <c r="R1009" s="180"/>
      <c r="S1009" s="283"/>
      <c r="T1009" s="290"/>
      <c r="U1009" s="287"/>
      <c r="V1009" s="181"/>
      <c r="AV1009" s="182" t="s">
        <v>146</v>
      </c>
      <c r="AW1009" s="182" t="s">
        <v>79</v>
      </c>
      <c r="AX1009" s="11" t="s">
        <v>79</v>
      </c>
      <c r="AY1009" s="11" t="s">
        <v>28</v>
      </c>
      <c r="AZ1009" s="11" t="s">
        <v>66</v>
      </c>
      <c r="BA1009" s="182" t="s">
        <v>137</v>
      </c>
    </row>
    <row r="1010" spans="1:67" s="266" customFormat="1" ht="16.5" customHeight="1" x14ac:dyDescent="0.2">
      <c r="A1010" s="200"/>
      <c r="B1010" s="28"/>
      <c r="C1010" s="196" t="s">
        <v>1268</v>
      </c>
      <c r="D1010" s="154" t="s">
        <v>139</v>
      </c>
      <c r="E1010" s="318" t="s">
        <v>1269</v>
      </c>
      <c r="F1010" s="319" t="s">
        <v>1270</v>
      </c>
      <c r="G1010" s="154" t="s">
        <v>285</v>
      </c>
      <c r="H1010" s="155">
        <v>6</v>
      </c>
      <c r="I1010" s="156">
        <v>415</v>
      </c>
      <c r="J1010" s="157">
        <f>ROUND(I1010*H1010,2)</f>
        <v>2490</v>
      </c>
      <c r="K1010" s="319" t="s">
        <v>143</v>
      </c>
      <c r="L1010" s="32"/>
      <c r="M1010" s="158" t="s">
        <v>1</v>
      </c>
      <c r="N1010" s="159" t="s">
        <v>38</v>
      </c>
      <c r="O1010" s="53"/>
      <c r="P1010" s="160">
        <f>O1010*H1010</f>
        <v>0</v>
      </c>
      <c r="Q1010" s="160">
        <v>3.6000000000000002E-4</v>
      </c>
      <c r="R1010" s="160">
        <f>Q1010*H1010</f>
        <v>2.16E-3</v>
      </c>
      <c r="S1010" s="283"/>
      <c r="T1010" s="283">
        <v>0</v>
      </c>
      <c r="U1010" s="287"/>
      <c r="V1010" s="161">
        <f>T1010*H1010</f>
        <v>0</v>
      </c>
      <c r="AT1010" s="268" t="s">
        <v>205</v>
      </c>
      <c r="AV1010" s="268" t="s">
        <v>139</v>
      </c>
      <c r="AW1010" s="268" t="s">
        <v>79</v>
      </c>
      <c r="BA1010" s="268" t="s">
        <v>137</v>
      </c>
      <c r="BG1010" s="162">
        <f>IF(N1010="základní",J1010,0)</f>
        <v>0</v>
      </c>
      <c r="BH1010" s="162">
        <f>IF(N1010="snížená",J1010,0)</f>
        <v>2490</v>
      </c>
      <c r="BI1010" s="162">
        <f>IF(N1010="zákl. přenesená",J1010,0)</f>
        <v>0</v>
      </c>
      <c r="BJ1010" s="162">
        <f>IF(N1010="sníž. přenesená",J1010,0)</f>
        <v>0</v>
      </c>
      <c r="BK1010" s="162">
        <f>IF(N1010="nulová",J1010,0)</f>
        <v>0</v>
      </c>
      <c r="BL1010" s="268" t="s">
        <v>79</v>
      </c>
      <c r="BM1010" s="162">
        <f>ROUND(I1010*H1010,2)</f>
        <v>2490</v>
      </c>
      <c r="BN1010" s="268" t="s">
        <v>205</v>
      </c>
      <c r="BO1010" s="268" t="s">
        <v>1271</v>
      </c>
    </row>
    <row r="1011" spans="1:67" s="11" customFormat="1" x14ac:dyDescent="0.2">
      <c r="A1011" s="241"/>
      <c r="B1011" s="173"/>
      <c r="C1011" s="198"/>
      <c r="D1011" s="165" t="s">
        <v>146</v>
      </c>
      <c r="E1011" s="175" t="s">
        <v>1</v>
      </c>
      <c r="F1011" s="175" t="s">
        <v>167</v>
      </c>
      <c r="G1011" s="174"/>
      <c r="H1011" s="176">
        <v>6</v>
      </c>
      <c r="I1011" s="177"/>
      <c r="J1011" s="174"/>
      <c r="K1011" s="174"/>
      <c r="L1011" s="178"/>
      <c r="M1011" s="179"/>
      <c r="N1011" s="180"/>
      <c r="O1011" s="180"/>
      <c r="P1011" s="180"/>
      <c r="Q1011" s="180"/>
      <c r="R1011" s="180"/>
      <c r="S1011" s="283"/>
      <c r="T1011" s="290"/>
      <c r="U1011" s="287"/>
      <c r="V1011" s="181"/>
      <c r="AV1011" s="182" t="s">
        <v>146</v>
      </c>
      <c r="AW1011" s="182" t="s">
        <v>79</v>
      </c>
      <c r="AX1011" s="11" t="s">
        <v>79</v>
      </c>
      <c r="AY1011" s="11" t="s">
        <v>28</v>
      </c>
      <c r="AZ1011" s="11" t="s">
        <v>66</v>
      </c>
      <c r="BA1011" s="182" t="s">
        <v>137</v>
      </c>
    </row>
    <row r="1012" spans="1:67" s="266" customFormat="1" ht="16.5" customHeight="1" x14ac:dyDescent="0.2">
      <c r="A1012" s="200"/>
      <c r="B1012" s="28"/>
      <c r="C1012" s="196" t="s">
        <v>1272</v>
      </c>
      <c r="D1012" s="154" t="s">
        <v>139</v>
      </c>
      <c r="E1012" s="318" t="s">
        <v>1273</v>
      </c>
      <c r="F1012" s="319" t="s">
        <v>1274</v>
      </c>
      <c r="G1012" s="154" t="s">
        <v>285</v>
      </c>
      <c r="H1012" s="155">
        <v>6</v>
      </c>
      <c r="I1012" s="156">
        <v>335</v>
      </c>
      <c r="J1012" s="157">
        <f>ROUND(I1012*H1012,2)</f>
        <v>2010</v>
      </c>
      <c r="K1012" s="319" t="s">
        <v>143</v>
      </c>
      <c r="L1012" s="32"/>
      <c r="M1012" s="158" t="s">
        <v>1</v>
      </c>
      <c r="N1012" s="159" t="s">
        <v>38</v>
      </c>
      <c r="O1012" s="53"/>
      <c r="P1012" s="160">
        <f>O1012*H1012</f>
        <v>0</v>
      </c>
      <c r="Q1012" s="160">
        <v>1.3999999999999999E-4</v>
      </c>
      <c r="R1012" s="160">
        <f>Q1012*H1012</f>
        <v>8.3999999999999993E-4</v>
      </c>
      <c r="S1012" s="283"/>
      <c r="T1012" s="283">
        <v>0</v>
      </c>
      <c r="U1012" s="287"/>
      <c r="V1012" s="161">
        <f>T1012*H1012</f>
        <v>0</v>
      </c>
      <c r="AT1012" s="268" t="s">
        <v>205</v>
      </c>
      <c r="AV1012" s="268" t="s">
        <v>139</v>
      </c>
      <c r="AW1012" s="268" t="s">
        <v>79</v>
      </c>
      <c r="BA1012" s="268" t="s">
        <v>137</v>
      </c>
      <c r="BG1012" s="162">
        <f>IF(N1012="základní",J1012,0)</f>
        <v>0</v>
      </c>
      <c r="BH1012" s="162">
        <f>IF(N1012="snížená",J1012,0)</f>
        <v>2010</v>
      </c>
      <c r="BI1012" s="162">
        <f>IF(N1012="zákl. přenesená",J1012,0)</f>
        <v>0</v>
      </c>
      <c r="BJ1012" s="162">
        <f>IF(N1012="sníž. přenesená",J1012,0)</f>
        <v>0</v>
      </c>
      <c r="BK1012" s="162">
        <f>IF(N1012="nulová",J1012,0)</f>
        <v>0</v>
      </c>
      <c r="BL1012" s="268" t="s">
        <v>79</v>
      </c>
      <c r="BM1012" s="162">
        <f>ROUND(I1012*H1012,2)</f>
        <v>2010</v>
      </c>
      <c r="BN1012" s="268" t="s">
        <v>205</v>
      </c>
      <c r="BO1012" s="268" t="s">
        <v>1275</v>
      </c>
    </row>
    <row r="1013" spans="1:67" s="11" customFormat="1" x14ac:dyDescent="0.2">
      <c r="A1013" s="241"/>
      <c r="B1013" s="173"/>
      <c r="C1013" s="198"/>
      <c r="D1013" s="165" t="s">
        <v>146</v>
      </c>
      <c r="E1013" s="175" t="s">
        <v>1</v>
      </c>
      <c r="F1013" s="175" t="s">
        <v>167</v>
      </c>
      <c r="G1013" s="174"/>
      <c r="H1013" s="176">
        <v>6</v>
      </c>
      <c r="I1013" s="177"/>
      <c r="J1013" s="174"/>
      <c r="K1013" s="174"/>
      <c r="L1013" s="178"/>
      <c r="M1013" s="179"/>
      <c r="N1013" s="180"/>
      <c r="O1013" s="180"/>
      <c r="P1013" s="180"/>
      <c r="Q1013" s="180"/>
      <c r="R1013" s="180"/>
      <c r="S1013" s="283"/>
      <c r="T1013" s="290"/>
      <c r="U1013" s="287"/>
      <c r="V1013" s="181"/>
      <c r="AV1013" s="182" t="s">
        <v>146</v>
      </c>
      <c r="AW1013" s="182" t="s">
        <v>79</v>
      </c>
      <c r="AX1013" s="11" t="s">
        <v>79</v>
      </c>
      <c r="AY1013" s="11" t="s">
        <v>28</v>
      </c>
      <c r="AZ1013" s="11" t="s">
        <v>66</v>
      </c>
      <c r="BA1013" s="182" t="s">
        <v>137</v>
      </c>
    </row>
    <row r="1014" spans="1:67" s="266" customFormat="1" ht="16.5" customHeight="1" x14ac:dyDescent="0.2">
      <c r="A1014" s="200"/>
      <c r="B1014" s="28"/>
      <c r="C1014" s="196" t="s">
        <v>1276</v>
      </c>
      <c r="D1014" s="154" t="s">
        <v>139</v>
      </c>
      <c r="E1014" s="318" t="s">
        <v>1277</v>
      </c>
      <c r="F1014" s="319" t="s">
        <v>1278</v>
      </c>
      <c r="G1014" s="154" t="s">
        <v>285</v>
      </c>
      <c r="H1014" s="155">
        <v>6</v>
      </c>
      <c r="I1014" s="156">
        <v>330</v>
      </c>
      <c r="J1014" s="157">
        <f>ROUND(I1014*H1014,2)</f>
        <v>1980</v>
      </c>
      <c r="K1014" s="319" t="s">
        <v>143</v>
      </c>
      <c r="L1014" s="32"/>
      <c r="M1014" s="158" t="s">
        <v>1</v>
      </c>
      <c r="N1014" s="159" t="s">
        <v>38</v>
      </c>
      <c r="O1014" s="53"/>
      <c r="P1014" s="160">
        <f>O1014*H1014</f>
        <v>0</v>
      </c>
      <c r="Q1014" s="160">
        <v>2.3000000000000001E-4</v>
      </c>
      <c r="R1014" s="160">
        <f>Q1014*H1014</f>
        <v>1.3800000000000002E-3</v>
      </c>
      <c r="S1014" s="283"/>
      <c r="T1014" s="283">
        <v>0</v>
      </c>
      <c r="U1014" s="287"/>
      <c r="V1014" s="161">
        <f>T1014*H1014</f>
        <v>0</v>
      </c>
      <c r="AT1014" s="268" t="s">
        <v>205</v>
      </c>
      <c r="AV1014" s="268" t="s">
        <v>139</v>
      </c>
      <c r="AW1014" s="268" t="s">
        <v>79</v>
      </c>
      <c r="BA1014" s="268" t="s">
        <v>137</v>
      </c>
      <c r="BG1014" s="162">
        <f>IF(N1014="základní",J1014,0)</f>
        <v>0</v>
      </c>
      <c r="BH1014" s="162">
        <f>IF(N1014="snížená",J1014,0)</f>
        <v>1980</v>
      </c>
      <c r="BI1014" s="162">
        <f>IF(N1014="zákl. přenesená",J1014,0)</f>
        <v>0</v>
      </c>
      <c r="BJ1014" s="162">
        <f>IF(N1014="sníž. přenesená",J1014,0)</f>
        <v>0</v>
      </c>
      <c r="BK1014" s="162">
        <f>IF(N1014="nulová",J1014,0)</f>
        <v>0</v>
      </c>
      <c r="BL1014" s="268" t="s">
        <v>79</v>
      </c>
      <c r="BM1014" s="162">
        <f>ROUND(I1014*H1014,2)</f>
        <v>1980</v>
      </c>
      <c r="BN1014" s="268" t="s">
        <v>205</v>
      </c>
      <c r="BO1014" s="268" t="s">
        <v>1279</v>
      </c>
    </row>
    <row r="1015" spans="1:67" s="11" customFormat="1" x14ac:dyDescent="0.2">
      <c r="A1015" s="241"/>
      <c r="B1015" s="173"/>
      <c r="C1015" s="198"/>
      <c r="D1015" s="165" t="s">
        <v>146</v>
      </c>
      <c r="E1015" s="175" t="s">
        <v>1</v>
      </c>
      <c r="F1015" s="175" t="s">
        <v>167</v>
      </c>
      <c r="G1015" s="174"/>
      <c r="H1015" s="176">
        <v>6</v>
      </c>
      <c r="I1015" s="177"/>
      <c r="J1015" s="174"/>
      <c r="K1015" s="174"/>
      <c r="L1015" s="178"/>
      <c r="M1015" s="179"/>
      <c r="N1015" s="180"/>
      <c r="O1015" s="180"/>
      <c r="P1015" s="180"/>
      <c r="Q1015" s="180"/>
      <c r="R1015" s="180"/>
      <c r="S1015" s="283"/>
      <c r="T1015" s="290"/>
      <c r="U1015" s="287"/>
      <c r="V1015" s="181"/>
      <c r="AV1015" s="182" t="s">
        <v>146</v>
      </c>
      <c r="AW1015" s="182" t="s">
        <v>79</v>
      </c>
      <c r="AX1015" s="11" t="s">
        <v>79</v>
      </c>
      <c r="AY1015" s="11" t="s">
        <v>28</v>
      </c>
      <c r="AZ1015" s="11" t="s">
        <v>66</v>
      </c>
      <c r="BA1015" s="182" t="s">
        <v>137</v>
      </c>
    </row>
    <row r="1016" spans="1:67" s="266" customFormat="1" ht="16.5" customHeight="1" x14ac:dyDescent="0.2">
      <c r="A1016" s="200"/>
      <c r="B1016" s="28"/>
      <c r="C1016" s="196" t="s">
        <v>783</v>
      </c>
      <c r="D1016" s="154" t="s">
        <v>139</v>
      </c>
      <c r="E1016" s="318" t="s">
        <v>1280</v>
      </c>
      <c r="F1016" s="319" t="s">
        <v>1281</v>
      </c>
      <c r="G1016" s="154" t="s">
        <v>285</v>
      </c>
      <c r="H1016" s="155">
        <v>6</v>
      </c>
      <c r="I1016" s="156">
        <v>273</v>
      </c>
      <c r="J1016" s="157">
        <f>ROUND(I1016*H1016,2)</f>
        <v>1638</v>
      </c>
      <c r="K1016" s="319" t="s">
        <v>143</v>
      </c>
      <c r="L1016" s="32"/>
      <c r="M1016" s="158" t="s">
        <v>1</v>
      </c>
      <c r="N1016" s="159" t="s">
        <v>38</v>
      </c>
      <c r="O1016" s="53"/>
      <c r="P1016" s="160">
        <f>O1016*H1016</f>
        <v>0</v>
      </c>
      <c r="Q1016" s="160">
        <v>2.7999999999999998E-4</v>
      </c>
      <c r="R1016" s="160">
        <f>Q1016*H1016</f>
        <v>1.6799999999999999E-3</v>
      </c>
      <c r="S1016" s="283"/>
      <c r="T1016" s="283">
        <v>0</v>
      </c>
      <c r="U1016" s="287"/>
      <c r="V1016" s="161">
        <f>T1016*H1016</f>
        <v>0</v>
      </c>
      <c r="AT1016" s="268" t="s">
        <v>205</v>
      </c>
      <c r="AV1016" s="268" t="s">
        <v>139</v>
      </c>
      <c r="AW1016" s="268" t="s">
        <v>79</v>
      </c>
      <c r="BA1016" s="268" t="s">
        <v>137</v>
      </c>
      <c r="BG1016" s="162">
        <f>IF(N1016="základní",J1016,0)</f>
        <v>0</v>
      </c>
      <c r="BH1016" s="162">
        <f>IF(N1016="snížená",J1016,0)</f>
        <v>1638</v>
      </c>
      <c r="BI1016" s="162">
        <f>IF(N1016="zákl. přenesená",J1016,0)</f>
        <v>0</v>
      </c>
      <c r="BJ1016" s="162">
        <f>IF(N1016="sníž. přenesená",J1016,0)</f>
        <v>0</v>
      </c>
      <c r="BK1016" s="162">
        <f>IF(N1016="nulová",J1016,0)</f>
        <v>0</v>
      </c>
      <c r="BL1016" s="268" t="s">
        <v>79</v>
      </c>
      <c r="BM1016" s="162">
        <f>ROUND(I1016*H1016,2)</f>
        <v>1638</v>
      </c>
      <c r="BN1016" s="268" t="s">
        <v>205</v>
      </c>
      <c r="BO1016" s="268" t="s">
        <v>1282</v>
      </c>
    </row>
    <row r="1017" spans="1:67" s="11" customFormat="1" x14ac:dyDescent="0.2">
      <c r="A1017" s="241"/>
      <c r="B1017" s="173"/>
      <c r="C1017" s="198"/>
      <c r="D1017" s="165" t="s">
        <v>146</v>
      </c>
      <c r="E1017" s="175" t="s">
        <v>1</v>
      </c>
      <c r="F1017" s="175" t="s">
        <v>167</v>
      </c>
      <c r="G1017" s="174"/>
      <c r="H1017" s="176">
        <v>6</v>
      </c>
      <c r="I1017" s="177"/>
      <c r="J1017" s="174"/>
      <c r="K1017" s="174"/>
      <c r="L1017" s="178"/>
      <c r="M1017" s="179"/>
      <c r="N1017" s="180"/>
      <c r="O1017" s="180"/>
      <c r="P1017" s="180"/>
      <c r="Q1017" s="180"/>
      <c r="R1017" s="180"/>
      <c r="S1017" s="283"/>
      <c r="T1017" s="290"/>
      <c r="U1017" s="287"/>
      <c r="V1017" s="181"/>
      <c r="AV1017" s="182" t="s">
        <v>146</v>
      </c>
      <c r="AW1017" s="182" t="s">
        <v>79</v>
      </c>
      <c r="AX1017" s="11" t="s">
        <v>79</v>
      </c>
      <c r="AY1017" s="11" t="s">
        <v>28</v>
      </c>
      <c r="AZ1017" s="11" t="s">
        <v>66</v>
      </c>
      <c r="BA1017" s="182" t="s">
        <v>137</v>
      </c>
    </row>
    <row r="1018" spans="1:67" s="266" customFormat="1" ht="16.5" customHeight="1" x14ac:dyDescent="0.2">
      <c r="A1018" s="200"/>
      <c r="B1018" s="28"/>
      <c r="C1018" s="196" t="s">
        <v>1283</v>
      </c>
      <c r="D1018" s="154" t="s">
        <v>139</v>
      </c>
      <c r="E1018" s="318" t="s">
        <v>1284</v>
      </c>
      <c r="F1018" s="319" t="s">
        <v>1285</v>
      </c>
      <c r="G1018" s="154" t="s">
        <v>285</v>
      </c>
      <c r="H1018" s="155">
        <v>1</v>
      </c>
      <c r="I1018" s="156">
        <v>899</v>
      </c>
      <c r="J1018" s="157">
        <f>ROUND(I1018*H1018,2)</f>
        <v>899</v>
      </c>
      <c r="K1018" s="319" t="s">
        <v>143</v>
      </c>
      <c r="L1018" s="32"/>
      <c r="M1018" s="158" t="s">
        <v>1</v>
      </c>
      <c r="N1018" s="159" t="s">
        <v>38</v>
      </c>
      <c r="O1018" s="53"/>
      <c r="P1018" s="160">
        <f>O1018*H1018</f>
        <v>0</v>
      </c>
      <c r="Q1018" s="160">
        <v>1.01E-3</v>
      </c>
      <c r="R1018" s="160">
        <f>Q1018*H1018</f>
        <v>1.01E-3</v>
      </c>
      <c r="S1018" s="283"/>
      <c r="T1018" s="283">
        <v>0</v>
      </c>
      <c r="U1018" s="287"/>
      <c r="V1018" s="161">
        <f>T1018*H1018</f>
        <v>0</v>
      </c>
      <c r="AT1018" s="268" t="s">
        <v>205</v>
      </c>
      <c r="AV1018" s="268" t="s">
        <v>139</v>
      </c>
      <c r="AW1018" s="268" t="s">
        <v>79</v>
      </c>
      <c r="BA1018" s="268" t="s">
        <v>137</v>
      </c>
      <c r="BG1018" s="162">
        <f>IF(N1018="základní",J1018,0)</f>
        <v>0</v>
      </c>
      <c r="BH1018" s="162">
        <f>IF(N1018="snížená",J1018,0)</f>
        <v>899</v>
      </c>
      <c r="BI1018" s="162">
        <f>IF(N1018="zákl. přenesená",J1018,0)</f>
        <v>0</v>
      </c>
      <c r="BJ1018" s="162">
        <f>IF(N1018="sníž. přenesená",J1018,0)</f>
        <v>0</v>
      </c>
      <c r="BK1018" s="162">
        <f>IF(N1018="nulová",J1018,0)</f>
        <v>0</v>
      </c>
      <c r="BL1018" s="268" t="s">
        <v>79</v>
      </c>
      <c r="BM1018" s="162">
        <f>ROUND(I1018*H1018,2)</f>
        <v>899</v>
      </c>
      <c r="BN1018" s="268" t="s">
        <v>205</v>
      </c>
      <c r="BO1018" s="268" t="s">
        <v>1286</v>
      </c>
    </row>
    <row r="1019" spans="1:67" s="11" customFormat="1" x14ac:dyDescent="0.2">
      <c r="A1019" s="241"/>
      <c r="B1019" s="173"/>
      <c r="C1019" s="198"/>
      <c r="D1019" s="165" t="s">
        <v>146</v>
      </c>
      <c r="E1019" s="175" t="s">
        <v>1</v>
      </c>
      <c r="F1019" s="175" t="s">
        <v>73</v>
      </c>
      <c r="G1019" s="174"/>
      <c r="H1019" s="176">
        <v>1</v>
      </c>
      <c r="I1019" s="177"/>
      <c r="J1019" s="174"/>
      <c r="K1019" s="174"/>
      <c r="L1019" s="178"/>
      <c r="M1019" s="179"/>
      <c r="N1019" s="180"/>
      <c r="O1019" s="180"/>
      <c r="P1019" s="180"/>
      <c r="Q1019" s="180"/>
      <c r="R1019" s="180"/>
      <c r="S1019" s="283"/>
      <c r="T1019" s="290"/>
      <c r="U1019" s="287"/>
      <c r="V1019" s="181"/>
      <c r="AV1019" s="182" t="s">
        <v>146</v>
      </c>
      <c r="AW1019" s="182" t="s">
        <v>79</v>
      </c>
      <c r="AX1019" s="11" t="s">
        <v>79</v>
      </c>
      <c r="AY1019" s="11" t="s">
        <v>28</v>
      </c>
      <c r="AZ1019" s="11" t="s">
        <v>66</v>
      </c>
      <c r="BA1019" s="182" t="s">
        <v>137</v>
      </c>
    </row>
    <row r="1020" spans="1:67" s="266" customFormat="1" ht="16.5" customHeight="1" x14ac:dyDescent="0.2">
      <c r="A1020" s="200"/>
      <c r="B1020" s="28"/>
      <c r="C1020" s="196" t="s">
        <v>1287</v>
      </c>
      <c r="D1020" s="154" t="s">
        <v>139</v>
      </c>
      <c r="E1020" s="318" t="s">
        <v>1288</v>
      </c>
      <c r="F1020" s="319" t="s">
        <v>1289</v>
      </c>
      <c r="G1020" s="154" t="s">
        <v>285</v>
      </c>
      <c r="H1020" s="155">
        <v>5</v>
      </c>
      <c r="I1020" s="156">
        <v>385</v>
      </c>
      <c r="J1020" s="157">
        <f>ROUND(I1020*H1020,2)</f>
        <v>1925</v>
      </c>
      <c r="K1020" s="319" t="s">
        <v>143</v>
      </c>
      <c r="L1020" s="32"/>
      <c r="M1020" s="158" t="s">
        <v>1</v>
      </c>
      <c r="N1020" s="159" t="s">
        <v>38</v>
      </c>
      <c r="O1020" s="53"/>
      <c r="P1020" s="160">
        <f>O1020*H1020</f>
        <v>0</v>
      </c>
      <c r="Q1020" s="160">
        <v>4.6999999999999999E-4</v>
      </c>
      <c r="R1020" s="160">
        <f>Q1020*H1020</f>
        <v>2.3500000000000001E-3</v>
      </c>
      <c r="S1020" s="283"/>
      <c r="T1020" s="283">
        <v>0</v>
      </c>
      <c r="U1020" s="287"/>
      <c r="V1020" s="161">
        <f>T1020*H1020</f>
        <v>0</v>
      </c>
      <c r="AT1020" s="268" t="s">
        <v>205</v>
      </c>
      <c r="AV1020" s="268" t="s">
        <v>139</v>
      </c>
      <c r="AW1020" s="268" t="s">
        <v>79</v>
      </c>
      <c r="BA1020" s="268" t="s">
        <v>137</v>
      </c>
      <c r="BG1020" s="162">
        <f>IF(N1020="základní",J1020,0)</f>
        <v>0</v>
      </c>
      <c r="BH1020" s="162">
        <f>IF(N1020="snížená",J1020,0)</f>
        <v>1925</v>
      </c>
      <c r="BI1020" s="162">
        <f>IF(N1020="zákl. přenesená",J1020,0)</f>
        <v>0</v>
      </c>
      <c r="BJ1020" s="162">
        <f>IF(N1020="sníž. přenesená",J1020,0)</f>
        <v>0</v>
      </c>
      <c r="BK1020" s="162">
        <f>IF(N1020="nulová",J1020,0)</f>
        <v>0</v>
      </c>
      <c r="BL1020" s="268" t="s">
        <v>79</v>
      </c>
      <c r="BM1020" s="162">
        <f>ROUND(I1020*H1020,2)</f>
        <v>1925</v>
      </c>
      <c r="BN1020" s="268" t="s">
        <v>205</v>
      </c>
      <c r="BO1020" s="268" t="s">
        <v>1290</v>
      </c>
    </row>
    <row r="1021" spans="1:67" s="11" customFormat="1" x14ac:dyDescent="0.2">
      <c r="A1021" s="241"/>
      <c r="B1021" s="173"/>
      <c r="C1021" s="198"/>
      <c r="D1021" s="165" t="s">
        <v>146</v>
      </c>
      <c r="E1021" s="175" t="s">
        <v>1</v>
      </c>
      <c r="F1021" s="175" t="s">
        <v>162</v>
      </c>
      <c r="G1021" s="174"/>
      <c r="H1021" s="176">
        <v>5</v>
      </c>
      <c r="I1021" s="177"/>
      <c r="J1021" s="174"/>
      <c r="K1021" s="174"/>
      <c r="L1021" s="178"/>
      <c r="M1021" s="179"/>
      <c r="N1021" s="180"/>
      <c r="O1021" s="180"/>
      <c r="P1021" s="180"/>
      <c r="Q1021" s="180"/>
      <c r="R1021" s="180"/>
      <c r="S1021" s="283"/>
      <c r="T1021" s="290"/>
      <c r="U1021" s="287"/>
      <c r="V1021" s="181"/>
      <c r="AV1021" s="182" t="s">
        <v>146</v>
      </c>
      <c r="AW1021" s="182" t="s">
        <v>79</v>
      </c>
      <c r="AX1021" s="11" t="s">
        <v>79</v>
      </c>
      <c r="AY1021" s="11" t="s">
        <v>28</v>
      </c>
      <c r="AZ1021" s="11" t="s">
        <v>66</v>
      </c>
      <c r="BA1021" s="182" t="s">
        <v>137</v>
      </c>
    </row>
    <row r="1022" spans="1:67" s="266" customFormat="1" ht="16.5" customHeight="1" x14ac:dyDescent="0.2">
      <c r="A1022" s="200"/>
      <c r="B1022" s="28"/>
      <c r="C1022" s="196" t="s">
        <v>1291</v>
      </c>
      <c r="D1022" s="154" t="s">
        <v>139</v>
      </c>
      <c r="E1022" s="318" t="s">
        <v>1292</v>
      </c>
      <c r="F1022" s="319" t="s">
        <v>1293</v>
      </c>
      <c r="G1022" s="154" t="s">
        <v>285</v>
      </c>
      <c r="H1022" s="155">
        <v>10</v>
      </c>
      <c r="I1022" s="156">
        <v>125</v>
      </c>
      <c r="J1022" s="157">
        <f>ROUND(I1022*H1022,2)</f>
        <v>1250</v>
      </c>
      <c r="K1022" s="319" t="s">
        <v>143</v>
      </c>
      <c r="L1022" s="32"/>
      <c r="M1022" s="158" t="s">
        <v>1</v>
      </c>
      <c r="N1022" s="159" t="s">
        <v>38</v>
      </c>
      <c r="O1022" s="53"/>
      <c r="P1022" s="160">
        <f>O1022*H1022</f>
        <v>0</v>
      </c>
      <c r="Q1022" s="160">
        <v>3.1E-4</v>
      </c>
      <c r="R1022" s="160">
        <f>Q1022*H1022</f>
        <v>3.0999999999999999E-3</v>
      </c>
      <c r="S1022" s="283"/>
      <c r="T1022" s="283">
        <v>0</v>
      </c>
      <c r="U1022" s="287"/>
      <c r="V1022" s="161">
        <f>T1022*H1022</f>
        <v>0</v>
      </c>
      <c r="AT1022" s="268" t="s">
        <v>205</v>
      </c>
      <c r="AV1022" s="268" t="s">
        <v>139</v>
      </c>
      <c r="AW1022" s="268" t="s">
        <v>79</v>
      </c>
      <c r="BA1022" s="268" t="s">
        <v>137</v>
      </c>
      <c r="BG1022" s="162">
        <f>IF(N1022="základní",J1022,0)</f>
        <v>0</v>
      </c>
      <c r="BH1022" s="162">
        <f>IF(N1022="snížená",J1022,0)</f>
        <v>1250</v>
      </c>
      <c r="BI1022" s="162">
        <f>IF(N1022="zákl. přenesená",J1022,0)</f>
        <v>0</v>
      </c>
      <c r="BJ1022" s="162">
        <f>IF(N1022="sníž. přenesená",J1022,0)</f>
        <v>0</v>
      </c>
      <c r="BK1022" s="162">
        <f>IF(N1022="nulová",J1022,0)</f>
        <v>0</v>
      </c>
      <c r="BL1022" s="268" t="s">
        <v>79</v>
      </c>
      <c r="BM1022" s="162">
        <f>ROUND(I1022*H1022,2)</f>
        <v>1250</v>
      </c>
      <c r="BN1022" s="268" t="s">
        <v>205</v>
      </c>
      <c r="BO1022" s="268" t="s">
        <v>1294</v>
      </c>
    </row>
    <row r="1023" spans="1:67" s="10" customFormat="1" x14ac:dyDescent="0.2">
      <c r="A1023" s="240"/>
      <c r="B1023" s="163"/>
      <c r="C1023" s="197"/>
      <c r="D1023" s="165" t="s">
        <v>146</v>
      </c>
      <c r="E1023" s="166" t="s">
        <v>1</v>
      </c>
      <c r="F1023" s="166" t="s">
        <v>1040</v>
      </c>
      <c r="G1023" s="164"/>
      <c r="H1023" s="166" t="s">
        <v>1</v>
      </c>
      <c r="I1023" s="167"/>
      <c r="J1023" s="164"/>
      <c r="K1023" s="164"/>
      <c r="L1023" s="168"/>
      <c r="M1023" s="169"/>
      <c r="N1023" s="170"/>
      <c r="O1023" s="170"/>
      <c r="P1023" s="170"/>
      <c r="Q1023" s="170"/>
      <c r="R1023" s="170"/>
      <c r="S1023" s="283"/>
      <c r="T1023" s="288"/>
      <c r="U1023" s="287"/>
      <c r="V1023" s="171"/>
      <c r="AV1023" s="172" t="s">
        <v>146</v>
      </c>
      <c r="AW1023" s="172" t="s">
        <v>79</v>
      </c>
      <c r="AX1023" s="10" t="s">
        <v>73</v>
      </c>
      <c r="AY1023" s="10" t="s">
        <v>28</v>
      </c>
      <c r="AZ1023" s="10" t="s">
        <v>66</v>
      </c>
      <c r="BA1023" s="172" t="s">
        <v>137</v>
      </c>
    </row>
    <row r="1024" spans="1:67" s="11" customFormat="1" x14ac:dyDescent="0.2">
      <c r="A1024" s="241"/>
      <c r="B1024" s="173"/>
      <c r="C1024" s="198"/>
      <c r="D1024" s="165" t="s">
        <v>146</v>
      </c>
      <c r="E1024" s="175" t="s">
        <v>1</v>
      </c>
      <c r="F1024" s="175" t="s">
        <v>185</v>
      </c>
      <c r="G1024" s="174"/>
      <c r="H1024" s="176">
        <v>10</v>
      </c>
      <c r="I1024" s="177"/>
      <c r="J1024" s="174"/>
      <c r="K1024" s="174"/>
      <c r="L1024" s="178"/>
      <c r="M1024" s="179"/>
      <c r="N1024" s="180"/>
      <c r="O1024" s="180"/>
      <c r="P1024" s="180"/>
      <c r="Q1024" s="180"/>
      <c r="R1024" s="180"/>
      <c r="S1024" s="283"/>
      <c r="T1024" s="290"/>
      <c r="U1024" s="287"/>
      <c r="V1024" s="181"/>
      <c r="AV1024" s="182" t="s">
        <v>146</v>
      </c>
      <c r="AW1024" s="182" t="s">
        <v>79</v>
      </c>
      <c r="AX1024" s="11" t="s">
        <v>79</v>
      </c>
      <c r="AY1024" s="11" t="s">
        <v>28</v>
      </c>
      <c r="AZ1024" s="11" t="s">
        <v>66</v>
      </c>
      <c r="BA1024" s="182" t="s">
        <v>137</v>
      </c>
    </row>
    <row r="1025" spans="1:67" s="266" customFormat="1" ht="16.5" customHeight="1" x14ac:dyDescent="0.2">
      <c r="A1025" s="200"/>
      <c r="B1025" s="28"/>
      <c r="C1025" s="196" t="s">
        <v>1295</v>
      </c>
      <c r="D1025" s="154" t="s">
        <v>139</v>
      </c>
      <c r="E1025" s="318" t="s">
        <v>1296</v>
      </c>
      <c r="F1025" s="319" t="s">
        <v>1297</v>
      </c>
      <c r="G1025" s="154" t="s">
        <v>1017</v>
      </c>
      <c r="H1025" s="190">
        <v>2007.55</v>
      </c>
      <c r="I1025" s="156">
        <v>15</v>
      </c>
      <c r="J1025" s="157">
        <f>ROUND(I1025*H1025,2)</f>
        <v>30113.25</v>
      </c>
      <c r="K1025" s="319" t="s">
        <v>143</v>
      </c>
      <c r="L1025" s="32"/>
      <c r="M1025" s="158" t="s">
        <v>1</v>
      </c>
      <c r="N1025" s="159" t="s">
        <v>38</v>
      </c>
      <c r="O1025" s="53"/>
      <c r="P1025" s="160">
        <f>O1025*H1025</f>
        <v>0</v>
      </c>
      <c r="Q1025" s="160">
        <v>0</v>
      </c>
      <c r="R1025" s="160">
        <f>Q1025*H1025</f>
        <v>0</v>
      </c>
      <c r="S1025" s="283"/>
      <c r="T1025" s="283">
        <v>0</v>
      </c>
      <c r="U1025" s="287"/>
      <c r="V1025" s="161">
        <f>T1025*H1025</f>
        <v>0</v>
      </c>
      <c r="AT1025" s="268" t="s">
        <v>205</v>
      </c>
      <c r="AV1025" s="268" t="s">
        <v>139</v>
      </c>
      <c r="AW1025" s="268" t="s">
        <v>79</v>
      </c>
      <c r="BA1025" s="268" t="s">
        <v>137</v>
      </c>
      <c r="BG1025" s="162">
        <f>IF(N1025="základní",J1025,0)</f>
        <v>0</v>
      </c>
      <c r="BH1025" s="162">
        <f>IF(N1025="snížená",J1025,0)</f>
        <v>30113.25</v>
      </c>
      <c r="BI1025" s="162">
        <f>IF(N1025="zákl. přenesená",J1025,0)</f>
        <v>0</v>
      </c>
      <c r="BJ1025" s="162">
        <f>IF(N1025="sníž. přenesená",J1025,0)</f>
        <v>0</v>
      </c>
      <c r="BK1025" s="162">
        <f>IF(N1025="nulová",J1025,0)</f>
        <v>0</v>
      </c>
      <c r="BL1025" s="268" t="s">
        <v>79</v>
      </c>
      <c r="BM1025" s="162">
        <f>ROUND(I1025*H1025,2)</f>
        <v>30113.25</v>
      </c>
      <c r="BN1025" s="268" t="s">
        <v>205</v>
      </c>
      <c r="BO1025" s="268" t="s">
        <v>1298</v>
      </c>
    </row>
    <row r="1026" spans="1:67" s="9" customFormat="1" ht="22.9" customHeight="1" x14ac:dyDescent="0.2">
      <c r="A1026" s="239"/>
      <c r="B1026" s="138"/>
      <c r="C1026" s="213"/>
      <c r="D1026" s="140" t="s">
        <v>65</v>
      </c>
      <c r="E1026" s="152" t="s">
        <v>1299</v>
      </c>
      <c r="F1026" s="152" t="s">
        <v>1300</v>
      </c>
      <c r="G1026" s="139"/>
      <c r="H1026" s="139"/>
      <c r="I1026" s="142"/>
      <c r="J1026" s="153">
        <f>BM1026</f>
        <v>411029.48000000004</v>
      </c>
      <c r="K1026" s="139"/>
      <c r="L1026" s="144"/>
      <c r="M1026" s="145"/>
      <c r="N1026" s="146"/>
      <c r="O1026" s="146"/>
      <c r="P1026" s="147">
        <f>SUM(P1027:P1256)</f>
        <v>0</v>
      </c>
      <c r="Q1026" s="146"/>
      <c r="R1026" s="147">
        <f>SUM(R1027:R1256)</f>
        <v>0.75605000000000011</v>
      </c>
      <c r="S1026" s="270">
        <f>SUM(S1027:S1256)</f>
        <v>0</v>
      </c>
      <c r="T1026" s="271"/>
      <c r="U1026" s="272">
        <f>SUM(U1027:U1256)</f>
        <v>0</v>
      </c>
      <c r="V1026" s="148">
        <f>SUM(V1027:V1256)</f>
        <v>0</v>
      </c>
      <c r="AT1026" s="149" t="s">
        <v>79</v>
      </c>
      <c r="AV1026" s="150" t="s">
        <v>65</v>
      </c>
      <c r="AW1026" s="150" t="s">
        <v>73</v>
      </c>
      <c r="BA1026" s="149" t="s">
        <v>137</v>
      </c>
      <c r="BM1026" s="151">
        <f>SUM(BM1027:BM1256)</f>
        <v>411029.48000000004</v>
      </c>
    </row>
    <row r="1027" spans="1:67" s="266" customFormat="1" ht="16.5" customHeight="1" x14ac:dyDescent="0.2">
      <c r="A1027" s="200"/>
      <c r="B1027" s="28"/>
      <c r="C1027" s="196" t="s">
        <v>1301</v>
      </c>
      <c r="D1027" s="154" t="s">
        <v>139</v>
      </c>
      <c r="E1027" s="318" t="s">
        <v>1302</v>
      </c>
      <c r="F1027" s="319" t="s">
        <v>1303</v>
      </c>
      <c r="G1027" s="154" t="s">
        <v>263</v>
      </c>
      <c r="H1027" s="155">
        <v>30</v>
      </c>
      <c r="I1027" s="156">
        <v>30.5</v>
      </c>
      <c r="J1027" s="157">
        <f>ROUND(I1027*H1027,2)</f>
        <v>915</v>
      </c>
      <c r="K1027" s="319" t="s">
        <v>143</v>
      </c>
      <c r="L1027" s="32"/>
      <c r="M1027" s="158" t="s">
        <v>1</v>
      </c>
      <c r="N1027" s="159" t="s">
        <v>38</v>
      </c>
      <c r="O1027" s="53"/>
      <c r="P1027" s="160">
        <f>O1027*H1027</f>
        <v>0</v>
      </c>
      <c r="Q1027" s="160">
        <v>0</v>
      </c>
      <c r="R1027" s="160">
        <f>Q1027*H1027</f>
        <v>0</v>
      </c>
      <c r="S1027" s="283"/>
      <c r="T1027" s="283">
        <v>0</v>
      </c>
      <c r="U1027" s="287"/>
      <c r="V1027" s="161">
        <f>T1027*H1027</f>
        <v>0</v>
      </c>
      <c r="AT1027" s="268" t="s">
        <v>205</v>
      </c>
      <c r="AV1027" s="268" t="s">
        <v>139</v>
      </c>
      <c r="AW1027" s="268" t="s">
        <v>79</v>
      </c>
      <c r="BA1027" s="268" t="s">
        <v>137</v>
      </c>
      <c r="BG1027" s="162">
        <f>IF(N1027="základní",J1027,0)</f>
        <v>0</v>
      </c>
      <c r="BH1027" s="162">
        <f>IF(N1027="snížená",J1027,0)</f>
        <v>915</v>
      </c>
      <c r="BI1027" s="162">
        <f>IF(N1027="zákl. přenesená",J1027,0)</f>
        <v>0</v>
      </c>
      <c r="BJ1027" s="162">
        <f>IF(N1027="sníž. přenesená",J1027,0)</f>
        <v>0</v>
      </c>
      <c r="BK1027" s="162">
        <f>IF(N1027="nulová",J1027,0)</f>
        <v>0</v>
      </c>
      <c r="BL1027" s="268" t="s">
        <v>79</v>
      </c>
      <c r="BM1027" s="162">
        <f>ROUND(I1027*H1027,2)</f>
        <v>915</v>
      </c>
      <c r="BN1027" s="268" t="s">
        <v>205</v>
      </c>
      <c r="BO1027" s="268" t="s">
        <v>1304</v>
      </c>
    </row>
    <row r="1028" spans="1:67" s="10" customFormat="1" x14ac:dyDescent="0.2">
      <c r="A1028" s="240"/>
      <c r="B1028" s="163"/>
      <c r="C1028" s="197"/>
      <c r="D1028" s="165" t="s">
        <v>146</v>
      </c>
      <c r="E1028" s="166" t="s">
        <v>1</v>
      </c>
      <c r="F1028" s="166" t="s">
        <v>635</v>
      </c>
      <c r="G1028" s="164"/>
      <c r="H1028" s="166" t="s">
        <v>1</v>
      </c>
      <c r="I1028" s="167"/>
      <c r="J1028" s="164"/>
      <c r="K1028" s="164"/>
      <c r="L1028" s="168"/>
      <c r="M1028" s="169"/>
      <c r="N1028" s="170"/>
      <c r="O1028" s="170"/>
      <c r="P1028" s="170"/>
      <c r="Q1028" s="170"/>
      <c r="R1028" s="170"/>
      <c r="S1028" s="283"/>
      <c r="T1028" s="288"/>
      <c r="U1028" s="287"/>
      <c r="V1028" s="171"/>
      <c r="AV1028" s="172" t="s">
        <v>146</v>
      </c>
      <c r="AW1028" s="172" t="s">
        <v>79</v>
      </c>
      <c r="AX1028" s="10" t="s">
        <v>73</v>
      </c>
      <c r="AY1028" s="10" t="s">
        <v>28</v>
      </c>
      <c r="AZ1028" s="10" t="s">
        <v>66</v>
      </c>
      <c r="BA1028" s="172" t="s">
        <v>137</v>
      </c>
    </row>
    <row r="1029" spans="1:67" s="11" customFormat="1" x14ac:dyDescent="0.2">
      <c r="A1029" s="241"/>
      <c r="B1029" s="173"/>
      <c r="C1029" s="198"/>
      <c r="D1029" s="165" t="s">
        <v>146</v>
      </c>
      <c r="E1029" s="175" t="s">
        <v>1</v>
      </c>
      <c r="F1029" s="175" t="s">
        <v>282</v>
      </c>
      <c r="G1029" s="174"/>
      <c r="H1029" s="176">
        <v>30</v>
      </c>
      <c r="I1029" s="177"/>
      <c r="J1029" s="174"/>
      <c r="K1029" s="174"/>
      <c r="L1029" s="178"/>
      <c r="M1029" s="179"/>
      <c r="N1029" s="180"/>
      <c r="O1029" s="180"/>
      <c r="P1029" s="180"/>
      <c r="Q1029" s="180"/>
      <c r="R1029" s="180"/>
      <c r="S1029" s="283"/>
      <c r="T1029" s="290"/>
      <c r="U1029" s="287"/>
      <c r="V1029" s="181"/>
      <c r="AV1029" s="182" t="s">
        <v>146</v>
      </c>
      <c r="AW1029" s="182" t="s">
        <v>79</v>
      </c>
      <c r="AX1029" s="11" t="s">
        <v>79</v>
      </c>
      <c r="AY1029" s="11" t="s">
        <v>28</v>
      </c>
      <c r="AZ1029" s="11" t="s">
        <v>66</v>
      </c>
      <c r="BA1029" s="182" t="s">
        <v>137</v>
      </c>
    </row>
    <row r="1030" spans="1:67" s="266" customFormat="1" ht="16.5" customHeight="1" x14ac:dyDescent="0.2">
      <c r="A1030" s="200"/>
      <c r="B1030" s="28"/>
      <c r="C1030" s="214" t="s">
        <v>1305</v>
      </c>
      <c r="D1030" s="183" t="s">
        <v>217</v>
      </c>
      <c r="E1030" s="320" t="s">
        <v>1306</v>
      </c>
      <c r="F1030" s="321" t="s">
        <v>1307</v>
      </c>
      <c r="G1030" s="183" t="s">
        <v>263</v>
      </c>
      <c r="H1030" s="184">
        <v>30</v>
      </c>
      <c r="I1030" s="185">
        <v>13</v>
      </c>
      <c r="J1030" s="186">
        <f>ROUND(I1030*H1030,2)</f>
        <v>390</v>
      </c>
      <c r="K1030" s="321" t="s">
        <v>143</v>
      </c>
      <c r="L1030" s="187"/>
      <c r="M1030" s="188" t="s">
        <v>1</v>
      </c>
      <c r="N1030" s="189" t="s">
        <v>38</v>
      </c>
      <c r="O1030" s="53"/>
      <c r="P1030" s="160">
        <f>O1030*H1030</f>
        <v>0</v>
      </c>
      <c r="Q1030" s="160">
        <v>1.6000000000000001E-4</v>
      </c>
      <c r="R1030" s="160">
        <f>Q1030*H1030</f>
        <v>4.8000000000000004E-3</v>
      </c>
      <c r="S1030" s="283"/>
      <c r="T1030" s="283">
        <v>0</v>
      </c>
      <c r="U1030" s="287"/>
      <c r="V1030" s="161">
        <f>T1030*H1030</f>
        <v>0</v>
      </c>
      <c r="AT1030" s="268" t="s">
        <v>292</v>
      </c>
      <c r="AV1030" s="268" t="s">
        <v>217</v>
      </c>
      <c r="AW1030" s="268" t="s">
        <v>79</v>
      </c>
      <c r="BA1030" s="268" t="s">
        <v>137</v>
      </c>
      <c r="BG1030" s="162">
        <f>IF(N1030="základní",J1030,0)</f>
        <v>0</v>
      </c>
      <c r="BH1030" s="162">
        <f>IF(N1030="snížená",J1030,0)</f>
        <v>390</v>
      </c>
      <c r="BI1030" s="162">
        <f>IF(N1030="zákl. přenesená",J1030,0)</f>
        <v>0</v>
      </c>
      <c r="BJ1030" s="162">
        <f>IF(N1030="sníž. přenesená",J1030,0)</f>
        <v>0</v>
      </c>
      <c r="BK1030" s="162">
        <f>IF(N1030="nulová",J1030,0)</f>
        <v>0</v>
      </c>
      <c r="BL1030" s="268" t="s">
        <v>79</v>
      </c>
      <c r="BM1030" s="162">
        <f>ROUND(I1030*H1030,2)</f>
        <v>390</v>
      </c>
      <c r="BN1030" s="268" t="s">
        <v>205</v>
      </c>
      <c r="BO1030" s="268" t="s">
        <v>1308</v>
      </c>
    </row>
    <row r="1031" spans="1:67" s="11" customFormat="1" x14ac:dyDescent="0.2">
      <c r="A1031" s="241"/>
      <c r="B1031" s="173"/>
      <c r="C1031" s="198"/>
      <c r="D1031" s="165" t="s">
        <v>146</v>
      </c>
      <c r="E1031" s="175" t="s">
        <v>1</v>
      </c>
      <c r="F1031" s="175" t="s">
        <v>282</v>
      </c>
      <c r="G1031" s="174"/>
      <c r="H1031" s="176">
        <v>30</v>
      </c>
      <c r="I1031" s="177"/>
      <c r="J1031" s="174"/>
      <c r="K1031" s="174"/>
      <c r="L1031" s="178"/>
      <c r="M1031" s="179"/>
      <c r="N1031" s="180"/>
      <c r="O1031" s="180"/>
      <c r="P1031" s="180"/>
      <c r="Q1031" s="180"/>
      <c r="R1031" s="180"/>
      <c r="S1031" s="283"/>
      <c r="T1031" s="290"/>
      <c r="U1031" s="287"/>
      <c r="V1031" s="181"/>
      <c r="AV1031" s="182" t="s">
        <v>146</v>
      </c>
      <c r="AW1031" s="182" t="s">
        <v>79</v>
      </c>
      <c r="AX1031" s="11" t="s">
        <v>79</v>
      </c>
      <c r="AY1031" s="11" t="s">
        <v>28</v>
      </c>
      <c r="AZ1031" s="11" t="s">
        <v>66</v>
      </c>
      <c r="BA1031" s="182" t="s">
        <v>137</v>
      </c>
    </row>
    <row r="1032" spans="1:67" s="266" customFormat="1" ht="16.5" customHeight="1" x14ac:dyDescent="0.2">
      <c r="A1032" s="200"/>
      <c r="B1032" s="28"/>
      <c r="C1032" s="196" t="s">
        <v>1309</v>
      </c>
      <c r="D1032" s="154" t="s">
        <v>139</v>
      </c>
      <c r="E1032" s="318" t="s">
        <v>1310</v>
      </c>
      <c r="F1032" s="319" t="s">
        <v>1311</v>
      </c>
      <c r="G1032" s="154" t="s">
        <v>285</v>
      </c>
      <c r="H1032" s="155">
        <v>62</v>
      </c>
      <c r="I1032" s="156">
        <v>50</v>
      </c>
      <c r="J1032" s="157">
        <f>ROUND(I1032*H1032,2)</f>
        <v>3100</v>
      </c>
      <c r="K1032" s="319" t="s">
        <v>143</v>
      </c>
      <c r="L1032" s="32"/>
      <c r="M1032" s="158" t="s">
        <v>1</v>
      </c>
      <c r="N1032" s="159" t="s">
        <v>38</v>
      </c>
      <c r="O1032" s="53"/>
      <c r="P1032" s="160">
        <f>O1032*H1032</f>
        <v>0</v>
      </c>
      <c r="Q1032" s="160">
        <v>0</v>
      </c>
      <c r="R1032" s="160">
        <f>Q1032*H1032</f>
        <v>0</v>
      </c>
      <c r="S1032" s="283"/>
      <c r="T1032" s="283">
        <v>0</v>
      </c>
      <c r="U1032" s="287"/>
      <c r="V1032" s="161">
        <f>T1032*H1032</f>
        <v>0</v>
      </c>
      <c r="AT1032" s="268" t="s">
        <v>205</v>
      </c>
      <c r="AV1032" s="268" t="s">
        <v>139</v>
      </c>
      <c r="AW1032" s="268" t="s">
        <v>79</v>
      </c>
      <c r="BA1032" s="268" t="s">
        <v>137</v>
      </c>
      <c r="BG1032" s="162">
        <f>IF(N1032="základní",J1032,0)</f>
        <v>0</v>
      </c>
      <c r="BH1032" s="162">
        <f>IF(N1032="snížená",J1032,0)</f>
        <v>3100</v>
      </c>
      <c r="BI1032" s="162">
        <f>IF(N1032="zákl. přenesená",J1032,0)</f>
        <v>0</v>
      </c>
      <c r="BJ1032" s="162">
        <f>IF(N1032="sníž. přenesená",J1032,0)</f>
        <v>0</v>
      </c>
      <c r="BK1032" s="162">
        <f>IF(N1032="nulová",J1032,0)</f>
        <v>0</v>
      </c>
      <c r="BL1032" s="268" t="s">
        <v>79</v>
      </c>
      <c r="BM1032" s="162">
        <f>ROUND(I1032*H1032,2)</f>
        <v>3100</v>
      </c>
      <c r="BN1032" s="268" t="s">
        <v>205</v>
      </c>
      <c r="BO1032" s="268" t="s">
        <v>1312</v>
      </c>
    </row>
    <row r="1033" spans="1:67" s="10" customFormat="1" x14ac:dyDescent="0.2">
      <c r="A1033" s="240"/>
      <c r="B1033" s="163"/>
      <c r="C1033" s="197"/>
      <c r="D1033" s="165" t="s">
        <v>146</v>
      </c>
      <c r="E1033" s="166" t="s">
        <v>1</v>
      </c>
      <c r="F1033" s="166" t="s">
        <v>635</v>
      </c>
      <c r="G1033" s="164"/>
      <c r="H1033" s="166" t="s">
        <v>1</v>
      </c>
      <c r="I1033" s="167"/>
      <c r="J1033" s="164"/>
      <c r="K1033" s="164"/>
      <c r="L1033" s="168"/>
      <c r="M1033" s="169"/>
      <c r="N1033" s="170"/>
      <c r="O1033" s="170"/>
      <c r="P1033" s="170"/>
      <c r="Q1033" s="170"/>
      <c r="R1033" s="170"/>
      <c r="S1033" s="283"/>
      <c r="T1033" s="288"/>
      <c r="U1033" s="287"/>
      <c r="V1033" s="171"/>
      <c r="AV1033" s="172" t="s">
        <v>146</v>
      </c>
      <c r="AW1033" s="172" t="s">
        <v>79</v>
      </c>
      <c r="AX1033" s="10" t="s">
        <v>73</v>
      </c>
      <c r="AY1033" s="10" t="s">
        <v>28</v>
      </c>
      <c r="AZ1033" s="10" t="s">
        <v>66</v>
      </c>
      <c r="BA1033" s="172" t="s">
        <v>137</v>
      </c>
    </row>
    <row r="1034" spans="1:67" s="11" customFormat="1" x14ac:dyDescent="0.2">
      <c r="A1034" s="241"/>
      <c r="B1034" s="173"/>
      <c r="C1034" s="198"/>
      <c r="D1034" s="165" t="s">
        <v>146</v>
      </c>
      <c r="E1034" s="175" t="s">
        <v>1</v>
      </c>
      <c r="F1034" s="175" t="s">
        <v>452</v>
      </c>
      <c r="G1034" s="174"/>
      <c r="H1034" s="176">
        <v>62</v>
      </c>
      <c r="I1034" s="177"/>
      <c r="J1034" s="174"/>
      <c r="K1034" s="174"/>
      <c r="L1034" s="178"/>
      <c r="M1034" s="179"/>
      <c r="N1034" s="180"/>
      <c r="O1034" s="180"/>
      <c r="P1034" s="180"/>
      <c r="Q1034" s="180"/>
      <c r="R1034" s="180"/>
      <c r="S1034" s="283"/>
      <c r="T1034" s="290"/>
      <c r="U1034" s="287"/>
      <c r="V1034" s="181"/>
      <c r="AV1034" s="182" t="s">
        <v>146</v>
      </c>
      <c r="AW1034" s="182" t="s">
        <v>79</v>
      </c>
      <c r="AX1034" s="11" t="s">
        <v>79</v>
      </c>
      <c r="AY1034" s="11" t="s">
        <v>28</v>
      </c>
      <c r="AZ1034" s="11" t="s">
        <v>66</v>
      </c>
      <c r="BA1034" s="182" t="s">
        <v>137</v>
      </c>
    </row>
    <row r="1035" spans="1:67" s="266" customFormat="1" ht="16.5" customHeight="1" x14ac:dyDescent="0.2">
      <c r="A1035" s="200"/>
      <c r="B1035" s="28"/>
      <c r="C1035" s="196" t="s">
        <v>1313</v>
      </c>
      <c r="D1035" s="154" t="s">
        <v>139</v>
      </c>
      <c r="E1035" s="318" t="s">
        <v>1314</v>
      </c>
      <c r="F1035" s="319" t="s">
        <v>1315</v>
      </c>
      <c r="G1035" s="154" t="s">
        <v>285</v>
      </c>
      <c r="H1035" s="155">
        <v>135</v>
      </c>
      <c r="I1035" s="156">
        <v>30</v>
      </c>
      <c r="J1035" s="157">
        <f>ROUND(I1035*H1035,2)</f>
        <v>4050</v>
      </c>
      <c r="K1035" s="319" t="s">
        <v>143</v>
      </c>
      <c r="L1035" s="32"/>
      <c r="M1035" s="158" t="s">
        <v>1</v>
      </c>
      <c r="N1035" s="159" t="s">
        <v>38</v>
      </c>
      <c r="O1035" s="53"/>
      <c r="P1035" s="160">
        <f>O1035*H1035</f>
        <v>0</v>
      </c>
      <c r="Q1035" s="160">
        <v>0</v>
      </c>
      <c r="R1035" s="160">
        <f>Q1035*H1035</f>
        <v>0</v>
      </c>
      <c r="S1035" s="283"/>
      <c r="T1035" s="283">
        <v>0</v>
      </c>
      <c r="U1035" s="287"/>
      <c r="V1035" s="161">
        <f>T1035*H1035</f>
        <v>0</v>
      </c>
      <c r="AT1035" s="268" t="s">
        <v>205</v>
      </c>
      <c r="AV1035" s="268" t="s">
        <v>139</v>
      </c>
      <c r="AW1035" s="268" t="s">
        <v>79</v>
      </c>
      <c r="BA1035" s="268" t="s">
        <v>137</v>
      </c>
      <c r="BG1035" s="162">
        <f>IF(N1035="základní",J1035,0)</f>
        <v>0</v>
      </c>
      <c r="BH1035" s="162">
        <f>IF(N1035="snížená",J1035,0)</f>
        <v>4050</v>
      </c>
      <c r="BI1035" s="162">
        <f>IF(N1035="zákl. přenesená",J1035,0)</f>
        <v>0</v>
      </c>
      <c r="BJ1035" s="162">
        <f>IF(N1035="sníž. přenesená",J1035,0)</f>
        <v>0</v>
      </c>
      <c r="BK1035" s="162">
        <f>IF(N1035="nulová",J1035,0)</f>
        <v>0</v>
      </c>
      <c r="BL1035" s="268" t="s">
        <v>79</v>
      </c>
      <c r="BM1035" s="162">
        <f>ROUND(I1035*H1035,2)</f>
        <v>4050</v>
      </c>
      <c r="BN1035" s="268" t="s">
        <v>205</v>
      </c>
      <c r="BO1035" s="268" t="s">
        <v>1316</v>
      </c>
    </row>
    <row r="1036" spans="1:67" s="10" customFormat="1" x14ac:dyDescent="0.2">
      <c r="A1036" s="240"/>
      <c r="B1036" s="163"/>
      <c r="C1036" s="197"/>
      <c r="D1036" s="165" t="s">
        <v>146</v>
      </c>
      <c r="E1036" s="166" t="s">
        <v>1</v>
      </c>
      <c r="F1036" s="166" t="s">
        <v>635</v>
      </c>
      <c r="G1036" s="164"/>
      <c r="H1036" s="166" t="s">
        <v>1</v>
      </c>
      <c r="I1036" s="167"/>
      <c r="J1036" s="164"/>
      <c r="K1036" s="164"/>
      <c r="L1036" s="168"/>
      <c r="M1036" s="169"/>
      <c r="N1036" s="170"/>
      <c r="O1036" s="170"/>
      <c r="P1036" s="170"/>
      <c r="Q1036" s="170"/>
      <c r="R1036" s="170"/>
      <c r="S1036" s="283"/>
      <c r="T1036" s="288"/>
      <c r="U1036" s="287"/>
      <c r="V1036" s="171"/>
      <c r="AV1036" s="172" t="s">
        <v>146</v>
      </c>
      <c r="AW1036" s="172" t="s">
        <v>79</v>
      </c>
      <c r="AX1036" s="10" t="s">
        <v>73</v>
      </c>
      <c r="AY1036" s="10" t="s">
        <v>28</v>
      </c>
      <c r="AZ1036" s="10" t="s">
        <v>66</v>
      </c>
      <c r="BA1036" s="172" t="s">
        <v>137</v>
      </c>
    </row>
    <row r="1037" spans="1:67" s="11" customFormat="1" x14ac:dyDescent="0.2">
      <c r="A1037" s="241"/>
      <c r="B1037" s="173"/>
      <c r="C1037" s="198"/>
      <c r="D1037" s="165" t="s">
        <v>146</v>
      </c>
      <c r="E1037" s="175" t="s">
        <v>1</v>
      </c>
      <c r="F1037" s="175" t="s">
        <v>815</v>
      </c>
      <c r="G1037" s="174"/>
      <c r="H1037" s="176">
        <v>135</v>
      </c>
      <c r="I1037" s="177"/>
      <c r="J1037" s="174"/>
      <c r="K1037" s="174"/>
      <c r="L1037" s="178"/>
      <c r="M1037" s="179"/>
      <c r="N1037" s="180"/>
      <c r="O1037" s="180"/>
      <c r="P1037" s="180"/>
      <c r="Q1037" s="180"/>
      <c r="R1037" s="180"/>
      <c r="S1037" s="283"/>
      <c r="T1037" s="290"/>
      <c r="U1037" s="287"/>
      <c r="V1037" s="181"/>
      <c r="AV1037" s="182" t="s">
        <v>146</v>
      </c>
      <c r="AW1037" s="182" t="s">
        <v>79</v>
      </c>
      <c r="AX1037" s="11" t="s">
        <v>79</v>
      </c>
      <c r="AY1037" s="11" t="s">
        <v>28</v>
      </c>
      <c r="AZ1037" s="11" t="s">
        <v>66</v>
      </c>
      <c r="BA1037" s="182" t="s">
        <v>137</v>
      </c>
    </row>
    <row r="1038" spans="1:67" s="266" customFormat="1" ht="16.5" customHeight="1" x14ac:dyDescent="0.2">
      <c r="A1038" s="200"/>
      <c r="B1038" s="28"/>
      <c r="C1038" s="214" t="s">
        <v>1317</v>
      </c>
      <c r="D1038" s="183" t="s">
        <v>217</v>
      </c>
      <c r="E1038" s="320" t="s">
        <v>1318</v>
      </c>
      <c r="F1038" s="321" t="s">
        <v>1319</v>
      </c>
      <c r="G1038" s="183" t="s">
        <v>285</v>
      </c>
      <c r="H1038" s="184">
        <v>135</v>
      </c>
      <c r="I1038" s="185">
        <v>7</v>
      </c>
      <c r="J1038" s="186">
        <f>ROUND(I1038*H1038,2)</f>
        <v>945</v>
      </c>
      <c r="K1038" s="321" t="s">
        <v>143</v>
      </c>
      <c r="L1038" s="187"/>
      <c r="M1038" s="188" t="s">
        <v>1</v>
      </c>
      <c r="N1038" s="189" t="s">
        <v>38</v>
      </c>
      <c r="O1038" s="53"/>
      <c r="P1038" s="160">
        <f>O1038*H1038</f>
        <v>0</v>
      </c>
      <c r="Q1038" s="160">
        <v>3.0000000000000001E-5</v>
      </c>
      <c r="R1038" s="160">
        <f>Q1038*H1038</f>
        <v>4.0499999999999998E-3</v>
      </c>
      <c r="S1038" s="283"/>
      <c r="T1038" s="283">
        <v>0</v>
      </c>
      <c r="U1038" s="287"/>
      <c r="V1038" s="161">
        <f>T1038*H1038</f>
        <v>0</v>
      </c>
      <c r="AT1038" s="268" t="s">
        <v>292</v>
      </c>
      <c r="AV1038" s="268" t="s">
        <v>217</v>
      </c>
      <c r="AW1038" s="268" t="s">
        <v>79</v>
      </c>
      <c r="BA1038" s="268" t="s">
        <v>137</v>
      </c>
      <c r="BG1038" s="162">
        <f>IF(N1038="základní",J1038,0)</f>
        <v>0</v>
      </c>
      <c r="BH1038" s="162">
        <f>IF(N1038="snížená",J1038,0)</f>
        <v>945</v>
      </c>
      <c r="BI1038" s="162">
        <f>IF(N1038="zákl. přenesená",J1038,0)</f>
        <v>0</v>
      </c>
      <c r="BJ1038" s="162">
        <f>IF(N1038="sníž. přenesená",J1038,0)</f>
        <v>0</v>
      </c>
      <c r="BK1038" s="162">
        <f>IF(N1038="nulová",J1038,0)</f>
        <v>0</v>
      </c>
      <c r="BL1038" s="268" t="s">
        <v>79</v>
      </c>
      <c r="BM1038" s="162">
        <f>ROUND(I1038*H1038,2)</f>
        <v>945</v>
      </c>
      <c r="BN1038" s="268" t="s">
        <v>205</v>
      </c>
      <c r="BO1038" s="268" t="s">
        <v>1320</v>
      </c>
    </row>
    <row r="1039" spans="1:67" s="11" customFormat="1" x14ac:dyDescent="0.2">
      <c r="A1039" s="241"/>
      <c r="B1039" s="173"/>
      <c r="C1039" s="198"/>
      <c r="D1039" s="165" t="s">
        <v>146</v>
      </c>
      <c r="E1039" s="175" t="s">
        <v>1</v>
      </c>
      <c r="F1039" s="175" t="s">
        <v>815</v>
      </c>
      <c r="G1039" s="174"/>
      <c r="H1039" s="176">
        <v>135</v>
      </c>
      <c r="I1039" s="177"/>
      <c r="J1039" s="174"/>
      <c r="K1039" s="174"/>
      <c r="L1039" s="178"/>
      <c r="M1039" s="179"/>
      <c r="N1039" s="180"/>
      <c r="O1039" s="180"/>
      <c r="P1039" s="180"/>
      <c r="Q1039" s="180"/>
      <c r="R1039" s="180"/>
      <c r="S1039" s="283"/>
      <c r="T1039" s="290"/>
      <c r="U1039" s="287"/>
      <c r="V1039" s="181"/>
      <c r="AV1039" s="182" t="s">
        <v>146</v>
      </c>
      <c r="AW1039" s="182" t="s">
        <v>79</v>
      </c>
      <c r="AX1039" s="11" t="s">
        <v>79</v>
      </c>
      <c r="AY1039" s="11" t="s">
        <v>28</v>
      </c>
      <c r="AZ1039" s="11" t="s">
        <v>66</v>
      </c>
      <c r="BA1039" s="182" t="s">
        <v>137</v>
      </c>
    </row>
    <row r="1040" spans="1:67" s="266" customFormat="1" ht="16.5" customHeight="1" x14ac:dyDescent="0.2">
      <c r="A1040" s="200"/>
      <c r="B1040" s="28"/>
      <c r="C1040" s="214" t="s">
        <v>1321</v>
      </c>
      <c r="D1040" s="183" t="s">
        <v>217</v>
      </c>
      <c r="E1040" s="320" t="s">
        <v>1322</v>
      </c>
      <c r="F1040" s="321" t="s">
        <v>1323</v>
      </c>
      <c r="G1040" s="183" t="s">
        <v>285</v>
      </c>
      <c r="H1040" s="184">
        <v>20</v>
      </c>
      <c r="I1040" s="185">
        <v>15</v>
      </c>
      <c r="J1040" s="186">
        <f>ROUND(I1040*H1040,2)</f>
        <v>300</v>
      </c>
      <c r="K1040" s="321" t="s">
        <v>143</v>
      </c>
      <c r="L1040" s="187"/>
      <c r="M1040" s="188" t="s">
        <v>1</v>
      </c>
      <c r="N1040" s="189" t="s">
        <v>38</v>
      </c>
      <c r="O1040" s="53"/>
      <c r="P1040" s="160">
        <f>O1040*H1040</f>
        <v>0</v>
      </c>
      <c r="Q1040" s="160">
        <v>9.0000000000000006E-5</v>
      </c>
      <c r="R1040" s="160">
        <f>Q1040*H1040</f>
        <v>1.8000000000000002E-3</v>
      </c>
      <c r="S1040" s="283"/>
      <c r="T1040" s="283">
        <v>0</v>
      </c>
      <c r="U1040" s="287"/>
      <c r="V1040" s="161">
        <f>T1040*H1040</f>
        <v>0</v>
      </c>
      <c r="AT1040" s="268" t="s">
        <v>292</v>
      </c>
      <c r="AV1040" s="268" t="s">
        <v>217</v>
      </c>
      <c r="AW1040" s="268" t="s">
        <v>79</v>
      </c>
      <c r="BA1040" s="268" t="s">
        <v>137</v>
      </c>
      <c r="BG1040" s="162">
        <f>IF(N1040="základní",J1040,0)</f>
        <v>0</v>
      </c>
      <c r="BH1040" s="162">
        <f>IF(N1040="snížená",J1040,0)</f>
        <v>300</v>
      </c>
      <c r="BI1040" s="162">
        <f>IF(N1040="zákl. přenesená",J1040,0)</f>
        <v>0</v>
      </c>
      <c r="BJ1040" s="162">
        <f>IF(N1040="sníž. přenesená",J1040,0)</f>
        <v>0</v>
      </c>
      <c r="BK1040" s="162">
        <f>IF(N1040="nulová",J1040,0)</f>
        <v>0</v>
      </c>
      <c r="BL1040" s="268" t="s">
        <v>79</v>
      </c>
      <c r="BM1040" s="162">
        <f>ROUND(I1040*H1040,2)</f>
        <v>300</v>
      </c>
      <c r="BN1040" s="268" t="s">
        <v>205</v>
      </c>
      <c r="BO1040" s="268" t="s">
        <v>1324</v>
      </c>
    </row>
    <row r="1041" spans="1:67" s="11" customFormat="1" x14ac:dyDescent="0.2">
      <c r="A1041" s="241"/>
      <c r="B1041" s="173"/>
      <c r="C1041" s="198"/>
      <c r="D1041" s="165" t="s">
        <v>146</v>
      </c>
      <c r="E1041" s="175" t="s">
        <v>1</v>
      </c>
      <c r="F1041" s="175" t="s">
        <v>230</v>
      </c>
      <c r="G1041" s="174"/>
      <c r="H1041" s="176">
        <v>20</v>
      </c>
      <c r="I1041" s="177"/>
      <c r="J1041" s="174"/>
      <c r="K1041" s="174"/>
      <c r="L1041" s="178"/>
      <c r="M1041" s="179"/>
      <c r="N1041" s="180"/>
      <c r="O1041" s="180"/>
      <c r="P1041" s="180"/>
      <c r="Q1041" s="180"/>
      <c r="R1041" s="180"/>
      <c r="S1041" s="283"/>
      <c r="T1041" s="290"/>
      <c r="U1041" s="287"/>
      <c r="V1041" s="181"/>
      <c r="AV1041" s="182" t="s">
        <v>146</v>
      </c>
      <c r="AW1041" s="182" t="s">
        <v>79</v>
      </c>
      <c r="AX1041" s="11" t="s">
        <v>79</v>
      </c>
      <c r="AY1041" s="11" t="s">
        <v>28</v>
      </c>
      <c r="AZ1041" s="11" t="s">
        <v>66</v>
      </c>
      <c r="BA1041" s="182" t="s">
        <v>137</v>
      </c>
    </row>
    <row r="1042" spans="1:67" s="266" customFormat="1" ht="16.5" customHeight="1" x14ac:dyDescent="0.2">
      <c r="A1042" s="200"/>
      <c r="B1042" s="28"/>
      <c r="C1042" s="214" t="s">
        <v>1325</v>
      </c>
      <c r="D1042" s="183" t="s">
        <v>217</v>
      </c>
      <c r="E1042" s="320" t="s">
        <v>1326</v>
      </c>
      <c r="F1042" s="321" t="s">
        <v>1327</v>
      </c>
      <c r="G1042" s="183" t="s">
        <v>285</v>
      </c>
      <c r="H1042" s="184">
        <v>42</v>
      </c>
      <c r="I1042" s="185">
        <v>40</v>
      </c>
      <c r="J1042" s="186">
        <f>ROUND(I1042*H1042,2)</f>
        <v>1680</v>
      </c>
      <c r="K1042" s="321" t="s">
        <v>143</v>
      </c>
      <c r="L1042" s="187"/>
      <c r="M1042" s="188" t="s">
        <v>1</v>
      </c>
      <c r="N1042" s="189" t="s">
        <v>38</v>
      </c>
      <c r="O1042" s="53"/>
      <c r="P1042" s="160">
        <f>O1042*H1042</f>
        <v>0</v>
      </c>
      <c r="Q1042" s="160">
        <v>1.9000000000000001E-4</v>
      </c>
      <c r="R1042" s="160">
        <f>Q1042*H1042</f>
        <v>7.980000000000001E-3</v>
      </c>
      <c r="S1042" s="283"/>
      <c r="T1042" s="283">
        <v>0</v>
      </c>
      <c r="U1042" s="287"/>
      <c r="V1042" s="161">
        <f>T1042*H1042</f>
        <v>0</v>
      </c>
      <c r="AT1042" s="268" t="s">
        <v>292</v>
      </c>
      <c r="AV1042" s="268" t="s">
        <v>217</v>
      </c>
      <c r="AW1042" s="268" t="s">
        <v>79</v>
      </c>
      <c r="BA1042" s="268" t="s">
        <v>137</v>
      </c>
      <c r="BG1042" s="162">
        <f>IF(N1042="základní",J1042,0)</f>
        <v>0</v>
      </c>
      <c r="BH1042" s="162">
        <f>IF(N1042="snížená",J1042,0)</f>
        <v>1680</v>
      </c>
      <c r="BI1042" s="162">
        <f>IF(N1042="zákl. přenesená",J1042,0)</f>
        <v>0</v>
      </c>
      <c r="BJ1042" s="162">
        <f>IF(N1042="sníž. přenesená",J1042,0)</f>
        <v>0</v>
      </c>
      <c r="BK1042" s="162">
        <f>IF(N1042="nulová",J1042,0)</f>
        <v>0</v>
      </c>
      <c r="BL1042" s="268" t="s">
        <v>79</v>
      </c>
      <c r="BM1042" s="162">
        <f>ROUND(I1042*H1042,2)</f>
        <v>1680</v>
      </c>
      <c r="BN1042" s="268" t="s">
        <v>205</v>
      </c>
      <c r="BO1042" s="268" t="s">
        <v>1328</v>
      </c>
    </row>
    <row r="1043" spans="1:67" s="11" customFormat="1" x14ac:dyDescent="0.2">
      <c r="A1043" s="241"/>
      <c r="B1043" s="173"/>
      <c r="C1043" s="198"/>
      <c r="D1043" s="165" t="s">
        <v>146</v>
      </c>
      <c r="E1043" s="175" t="s">
        <v>1</v>
      </c>
      <c r="F1043" s="175" t="s">
        <v>343</v>
      </c>
      <c r="G1043" s="174"/>
      <c r="H1043" s="176">
        <v>42</v>
      </c>
      <c r="I1043" s="177"/>
      <c r="J1043" s="174"/>
      <c r="K1043" s="174"/>
      <c r="L1043" s="178"/>
      <c r="M1043" s="179"/>
      <c r="N1043" s="180"/>
      <c r="O1043" s="180"/>
      <c r="P1043" s="180"/>
      <c r="Q1043" s="180"/>
      <c r="R1043" s="180"/>
      <c r="S1043" s="283"/>
      <c r="T1043" s="290"/>
      <c r="U1043" s="287"/>
      <c r="V1043" s="181"/>
      <c r="AV1043" s="182" t="s">
        <v>146</v>
      </c>
      <c r="AW1043" s="182" t="s">
        <v>79</v>
      </c>
      <c r="AX1043" s="11" t="s">
        <v>79</v>
      </c>
      <c r="AY1043" s="11" t="s">
        <v>28</v>
      </c>
      <c r="AZ1043" s="11" t="s">
        <v>66</v>
      </c>
      <c r="BA1043" s="182" t="s">
        <v>137</v>
      </c>
    </row>
    <row r="1044" spans="1:67" s="266" customFormat="1" ht="16.5" customHeight="1" x14ac:dyDescent="0.2">
      <c r="A1044" s="200"/>
      <c r="B1044" s="28"/>
      <c r="C1044" s="214" t="s">
        <v>1329</v>
      </c>
      <c r="D1044" s="183" t="s">
        <v>217</v>
      </c>
      <c r="E1044" s="320" t="s">
        <v>1330</v>
      </c>
      <c r="F1044" s="321" t="s">
        <v>1331</v>
      </c>
      <c r="G1044" s="183" t="s">
        <v>285</v>
      </c>
      <c r="H1044" s="184">
        <v>42</v>
      </c>
      <c r="I1044" s="185">
        <v>4</v>
      </c>
      <c r="J1044" s="186">
        <f>ROUND(I1044*H1044,2)</f>
        <v>168</v>
      </c>
      <c r="K1044" s="321" t="s">
        <v>143</v>
      </c>
      <c r="L1044" s="187"/>
      <c r="M1044" s="188" t="s">
        <v>1</v>
      </c>
      <c r="N1044" s="189" t="s">
        <v>38</v>
      </c>
      <c r="O1044" s="53"/>
      <c r="P1044" s="160">
        <f>O1044*H1044</f>
        <v>0</v>
      </c>
      <c r="Q1044" s="160">
        <v>0</v>
      </c>
      <c r="R1044" s="160">
        <f>Q1044*H1044</f>
        <v>0</v>
      </c>
      <c r="S1044" s="283"/>
      <c r="T1044" s="283">
        <v>0</v>
      </c>
      <c r="U1044" s="287"/>
      <c r="V1044" s="161">
        <f>T1044*H1044</f>
        <v>0</v>
      </c>
      <c r="AT1044" s="268" t="s">
        <v>292</v>
      </c>
      <c r="AV1044" s="268" t="s">
        <v>217</v>
      </c>
      <c r="AW1044" s="268" t="s">
        <v>79</v>
      </c>
      <c r="BA1044" s="268" t="s">
        <v>137</v>
      </c>
      <c r="BG1044" s="162">
        <f>IF(N1044="základní",J1044,0)</f>
        <v>0</v>
      </c>
      <c r="BH1044" s="162">
        <f>IF(N1044="snížená",J1044,0)</f>
        <v>168</v>
      </c>
      <c r="BI1044" s="162">
        <f>IF(N1044="zákl. přenesená",J1044,0)</f>
        <v>0</v>
      </c>
      <c r="BJ1044" s="162">
        <f>IF(N1044="sníž. přenesená",J1044,0)</f>
        <v>0</v>
      </c>
      <c r="BK1044" s="162">
        <f>IF(N1044="nulová",J1044,0)</f>
        <v>0</v>
      </c>
      <c r="BL1044" s="268" t="s">
        <v>79</v>
      </c>
      <c r="BM1044" s="162">
        <f>ROUND(I1044*H1044,2)</f>
        <v>168</v>
      </c>
      <c r="BN1044" s="268" t="s">
        <v>205</v>
      </c>
      <c r="BO1044" s="268" t="s">
        <v>1332</v>
      </c>
    </row>
    <row r="1045" spans="1:67" s="11" customFormat="1" x14ac:dyDescent="0.2">
      <c r="A1045" s="241"/>
      <c r="B1045" s="173"/>
      <c r="C1045" s="198"/>
      <c r="D1045" s="165" t="s">
        <v>146</v>
      </c>
      <c r="E1045" s="175" t="s">
        <v>1</v>
      </c>
      <c r="F1045" s="175" t="s">
        <v>343</v>
      </c>
      <c r="G1045" s="174"/>
      <c r="H1045" s="176">
        <v>42</v>
      </c>
      <c r="I1045" s="177"/>
      <c r="J1045" s="174"/>
      <c r="K1045" s="174"/>
      <c r="L1045" s="178"/>
      <c r="M1045" s="179"/>
      <c r="N1045" s="180"/>
      <c r="O1045" s="180"/>
      <c r="P1045" s="180"/>
      <c r="Q1045" s="180"/>
      <c r="R1045" s="180"/>
      <c r="S1045" s="283"/>
      <c r="T1045" s="290"/>
      <c r="U1045" s="287"/>
      <c r="V1045" s="181"/>
      <c r="AV1045" s="182" t="s">
        <v>146</v>
      </c>
      <c r="AW1045" s="182" t="s">
        <v>79</v>
      </c>
      <c r="AX1045" s="11" t="s">
        <v>79</v>
      </c>
      <c r="AY1045" s="11" t="s">
        <v>28</v>
      </c>
      <c r="AZ1045" s="11" t="s">
        <v>66</v>
      </c>
      <c r="BA1045" s="182" t="s">
        <v>137</v>
      </c>
    </row>
    <row r="1046" spans="1:67" s="266" customFormat="1" ht="16.5" customHeight="1" x14ac:dyDescent="0.2">
      <c r="A1046" s="200"/>
      <c r="B1046" s="28"/>
      <c r="C1046" s="196" t="s">
        <v>1333</v>
      </c>
      <c r="D1046" s="154" t="s">
        <v>139</v>
      </c>
      <c r="E1046" s="318" t="s">
        <v>1334</v>
      </c>
      <c r="F1046" s="319" t="s">
        <v>1335</v>
      </c>
      <c r="G1046" s="154" t="s">
        <v>263</v>
      </c>
      <c r="H1046" s="155">
        <v>70</v>
      </c>
      <c r="I1046" s="156">
        <v>25</v>
      </c>
      <c r="J1046" s="157">
        <f>ROUND(I1046*H1046,2)</f>
        <v>1750</v>
      </c>
      <c r="K1046" s="319" t="s">
        <v>143</v>
      </c>
      <c r="L1046" s="32"/>
      <c r="M1046" s="158" t="s">
        <v>1</v>
      </c>
      <c r="N1046" s="159" t="s">
        <v>38</v>
      </c>
      <c r="O1046" s="53"/>
      <c r="P1046" s="160">
        <f>O1046*H1046</f>
        <v>0</v>
      </c>
      <c r="Q1046" s="160">
        <v>0</v>
      </c>
      <c r="R1046" s="160">
        <f>Q1046*H1046</f>
        <v>0</v>
      </c>
      <c r="S1046" s="283"/>
      <c r="T1046" s="283">
        <v>0</v>
      </c>
      <c r="U1046" s="287"/>
      <c r="V1046" s="161">
        <f>T1046*H1046</f>
        <v>0</v>
      </c>
      <c r="AT1046" s="268" t="s">
        <v>205</v>
      </c>
      <c r="AV1046" s="268" t="s">
        <v>139</v>
      </c>
      <c r="AW1046" s="268" t="s">
        <v>79</v>
      </c>
      <c r="BA1046" s="268" t="s">
        <v>137</v>
      </c>
      <c r="BG1046" s="162">
        <f>IF(N1046="základní",J1046,0)</f>
        <v>0</v>
      </c>
      <c r="BH1046" s="162">
        <f>IF(N1046="snížená",J1046,0)</f>
        <v>1750</v>
      </c>
      <c r="BI1046" s="162">
        <f>IF(N1046="zákl. přenesená",J1046,0)</f>
        <v>0</v>
      </c>
      <c r="BJ1046" s="162">
        <f>IF(N1046="sníž. přenesená",J1046,0)</f>
        <v>0</v>
      </c>
      <c r="BK1046" s="162">
        <f>IF(N1046="nulová",J1046,0)</f>
        <v>0</v>
      </c>
      <c r="BL1046" s="268" t="s">
        <v>79</v>
      </c>
      <c r="BM1046" s="162">
        <f>ROUND(I1046*H1046,2)</f>
        <v>1750</v>
      </c>
      <c r="BN1046" s="268" t="s">
        <v>205</v>
      </c>
      <c r="BO1046" s="268" t="s">
        <v>1336</v>
      </c>
    </row>
    <row r="1047" spans="1:67" s="10" customFormat="1" x14ac:dyDescent="0.2">
      <c r="A1047" s="240"/>
      <c r="B1047" s="163"/>
      <c r="C1047" s="197"/>
      <c r="D1047" s="165" t="s">
        <v>146</v>
      </c>
      <c r="E1047" s="166" t="s">
        <v>1</v>
      </c>
      <c r="F1047" s="166" t="s">
        <v>635</v>
      </c>
      <c r="G1047" s="164"/>
      <c r="H1047" s="166" t="s">
        <v>1</v>
      </c>
      <c r="I1047" s="167"/>
      <c r="J1047" s="164"/>
      <c r="K1047" s="164"/>
      <c r="L1047" s="168"/>
      <c r="M1047" s="169"/>
      <c r="N1047" s="170"/>
      <c r="O1047" s="170"/>
      <c r="P1047" s="170"/>
      <c r="Q1047" s="170"/>
      <c r="R1047" s="170"/>
      <c r="S1047" s="283"/>
      <c r="T1047" s="288"/>
      <c r="U1047" s="287"/>
      <c r="V1047" s="171"/>
      <c r="AV1047" s="172" t="s">
        <v>146</v>
      </c>
      <c r="AW1047" s="172" t="s">
        <v>79</v>
      </c>
      <c r="AX1047" s="10" t="s">
        <v>73</v>
      </c>
      <c r="AY1047" s="10" t="s">
        <v>28</v>
      </c>
      <c r="AZ1047" s="10" t="s">
        <v>66</v>
      </c>
      <c r="BA1047" s="172" t="s">
        <v>137</v>
      </c>
    </row>
    <row r="1048" spans="1:67" s="11" customFormat="1" x14ac:dyDescent="0.2">
      <c r="A1048" s="241"/>
      <c r="B1048" s="173"/>
      <c r="C1048" s="198"/>
      <c r="D1048" s="165" t="s">
        <v>146</v>
      </c>
      <c r="E1048" s="175" t="s">
        <v>1</v>
      </c>
      <c r="F1048" s="175" t="s">
        <v>510</v>
      </c>
      <c r="G1048" s="174"/>
      <c r="H1048" s="176">
        <v>70</v>
      </c>
      <c r="I1048" s="177"/>
      <c r="J1048" s="174"/>
      <c r="K1048" s="174"/>
      <c r="L1048" s="178"/>
      <c r="M1048" s="179"/>
      <c r="N1048" s="180"/>
      <c r="O1048" s="180"/>
      <c r="P1048" s="180"/>
      <c r="Q1048" s="180"/>
      <c r="R1048" s="180"/>
      <c r="S1048" s="283"/>
      <c r="T1048" s="290"/>
      <c r="U1048" s="287"/>
      <c r="V1048" s="181"/>
      <c r="AV1048" s="182" t="s">
        <v>146</v>
      </c>
      <c r="AW1048" s="182" t="s">
        <v>79</v>
      </c>
      <c r="AX1048" s="11" t="s">
        <v>79</v>
      </c>
      <c r="AY1048" s="11" t="s">
        <v>28</v>
      </c>
      <c r="AZ1048" s="11" t="s">
        <v>66</v>
      </c>
      <c r="BA1048" s="182" t="s">
        <v>137</v>
      </c>
    </row>
    <row r="1049" spans="1:67" s="266" customFormat="1" ht="16.5" customHeight="1" x14ac:dyDescent="0.2">
      <c r="A1049" s="200"/>
      <c r="B1049" s="28"/>
      <c r="C1049" s="196" t="s">
        <v>1337</v>
      </c>
      <c r="D1049" s="154" t="s">
        <v>139</v>
      </c>
      <c r="E1049" s="318" t="s">
        <v>1338</v>
      </c>
      <c r="F1049" s="319" t="s">
        <v>1339</v>
      </c>
      <c r="G1049" s="154" t="s">
        <v>263</v>
      </c>
      <c r="H1049" s="155">
        <v>520</v>
      </c>
      <c r="I1049" s="156">
        <v>25</v>
      </c>
      <c r="J1049" s="157">
        <f>ROUND(I1049*H1049,2)</f>
        <v>13000</v>
      </c>
      <c r="K1049" s="319" t="s">
        <v>143</v>
      </c>
      <c r="L1049" s="32"/>
      <c r="M1049" s="158" t="s">
        <v>1</v>
      </c>
      <c r="N1049" s="159" t="s">
        <v>38</v>
      </c>
      <c r="O1049" s="53"/>
      <c r="P1049" s="160">
        <f>O1049*H1049</f>
        <v>0</v>
      </c>
      <c r="Q1049" s="160">
        <v>0</v>
      </c>
      <c r="R1049" s="160">
        <f>Q1049*H1049</f>
        <v>0</v>
      </c>
      <c r="S1049" s="283"/>
      <c r="T1049" s="283">
        <v>0</v>
      </c>
      <c r="U1049" s="287"/>
      <c r="V1049" s="161">
        <f>T1049*H1049</f>
        <v>0</v>
      </c>
      <c r="AT1049" s="268" t="s">
        <v>205</v>
      </c>
      <c r="AV1049" s="268" t="s">
        <v>139</v>
      </c>
      <c r="AW1049" s="268" t="s">
        <v>79</v>
      </c>
      <c r="BA1049" s="268" t="s">
        <v>137</v>
      </c>
      <c r="BG1049" s="162">
        <f>IF(N1049="základní",J1049,0)</f>
        <v>0</v>
      </c>
      <c r="BH1049" s="162">
        <f>IF(N1049="snížená",J1049,0)</f>
        <v>13000</v>
      </c>
      <c r="BI1049" s="162">
        <f>IF(N1049="zákl. přenesená",J1049,0)</f>
        <v>0</v>
      </c>
      <c r="BJ1049" s="162">
        <f>IF(N1049="sníž. přenesená",J1049,0)</f>
        <v>0</v>
      </c>
      <c r="BK1049" s="162">
        <f>IF(N1049="nulová",J1049,0)</f>
        <v>0</v>
      </c>
      <c r="BL1049" s="268" t="s">
        <v>79</v>
      </c>
      <c r="BM1049" s="162">
        <f>ROUND(I1049*H1049,2)</f>
        <v>13000</v>
      </c>
      <c r="BN1049" s="268" t="s">
        <v>205</v>
      </c>
      <c r="BO1049" s="268" t="s">
        <v>1340</v>
      </c>
    </row>
    <row r="1050" spans="1:67" s="10" customFormat="1" x14ac:dyDescent="0.2">
      <c r="A1050" s="240"/>
      <c r="B1050" s="163"/>
      <c r="C1050" s="197"/>
      <c r="D1050" s="165" t="s">
        <v>146</v>
      </c>
      <c r="E1050" s="166" t="s">
        <v>1</v>
      </c>
      <c r="F1050" s="166" t="s">
        <v>635</v>
      </c>
      <c r="G1050" s="164"/>
      <c r="H1050" s="166" t="s">
        <v>1</v>
      </c>
      <c r="I1050" s="167"/>
      <c r="J1050" s="164"/>
      <c r="K1050" s="164"/>
      <c r="L1050" s="168"/>
      <c r="M1050" s="169"/>
      <c r="N1050" s="170"/>
      <c r="O1050" s="170"/>
      <c r="P1050" s="170"/>
      <c r="Q1050" s="170"/>
      <c r="R1050" s="170"/>
      <c r="S1050" s="283"/>
      <c r="T1050" s="288"/>
      <c r="U1050" s="287"/>
      <c r="V1050" s="171"/>
      <c r="AV1050" s="172" t="s">
        <v>146</v>
      </c>
      <c r="AW1050" s="172" t="s">
        <v>79</v>
      </c>
      <c r="AX1050" s="10" t="s">
        <v>73</v>
      </c>
      <c r="AY1050" s="10" t="s">
        <v>28</v>
      </c>
      <c r="AZ1050" s="10" t="s">
        <v>66</v>
      </c>
      <c r="BA1050" s="172" t="s">
        <v>137</v>
      </c>
    </row>
    <row r="1051" spans="1:67" s="11" customFormat="1" x14ac:dyDescent="0.2">
      <c r="A1051" s="241"/>
      <c r="B1051" s="173"/>
      <c r="C1051" s="198"/>
      <c r="D1051" s="165" t="s">
        <v>146</v>
      </c>
      <c r="E1051" s="175" t="s">
        <v>1</v>
      </c>
      <c r="F1051" s="175" t="s">
        <v>1341</v>
      </c>
      <c r="G1051" s="174"/>
      <c r="H1051" s="176">
        <v>520</v>
      </c>
      <c r="I1051" s="177"/>
      <c r="J1051" s="174"/>
      <c r="K1051" s="174"/>
      <c r="L1051" s="178"/>
      <c r="M1051" s="179"/>
      <c r="N1051" s="180"/>
      <c r="O1051" s="180"/>
      <c r="P1051" s="180"/>
      <c r="Q1051" s="180"/>
      <c r="R1051" s="180"/>
      <c r="S1051" s="283"/>
      <c r="T1051" s="290"/>
      <c r="U1051" s="287"/>
      <c r="V1051" s="181"/>
      <c r="AV1051" s="182" t="s">
        <v>146</v>
      </c>
      <c r="AW1051" s="182" t="s">
        <v>79</v>
      </c>
      <c r="AX1051" s="11" t="s">
        <v>79</v>
      </c>
      <c r="AY1051" s="11" t="s">
        <v>28</v>
      </c>
      <c r="AZ1051" s="11" t="s">
        <v>66</v>
      </c>
      <c r="BA1051" s="182" t="s">
        <v>137</v>
      </c>
    </row>
    <row r="1052" spans="1:67" s="266" customFormat="1" ht="16.5" customHeight="1" x14ac:dyDescent="0.2">
      <c r="A1052" s="200"/>
      <c r="B1052" s="28"/>
      <c r="C1052" s="196" t="s">
        <v>1342</v>
      </c>
      <c r="D1052" s="154" t="s">
        <v>139</v>
      </c>
      <c r="E1052" s="318" t="s">
        <v>1343</v>
      </c>
      <c r="F1052" s="319" t="s">
        <v>1344</v>
      </c>
      <c r="G1052" s="154" t="s">
        <v>263</v>
      </c>
      <c r="H1052" s="155">
        <v>380</v>
      </c>
      <c r="I1052" s="156">
        <v>25</v>
      </c>
      <c r="J1052" s="157">
        <f>ROUND(I1052*H1052,2)</f>
        <v>9500</v>
      </c>
      <c r="K1052" s="319" t="s">
        <v>143</v>
      </c>
      <c r="L1052" s="32"/>
      <c r="M1052" s="158" t="s">
        <v>1</v>
      </c>
      <c r="N1052" s="159" t="s">
        <v>38</v>
      </c>
      <c r="O1052" s="53"/>
      <c r="P1052" s="160">
        <f>O1052*H1052</f>
        <v>0</v>
      </c>
      <c r="Q1052" s="160">
        <v>0</v>
      </c>
      <c r="R1052" s="160">
        <f>Q1052*H1052</f>
        <v>0</v>
      </c>
      <c r="S1052" s="283"/>
      <c r="T1052" s="283">
        <v>0</v>
      </c>
      <c r="U1052" s="287"/>
      <c r="V1052" s="161">
        <f>T1052*H1052</f>
        <v>0</v>
      </c>
      <c r="AT1052" s="268" t="s">
        <v>205</v>
      </c>
      <c r="AV1052" s="268" t="s">
        <v>139</v>
      </c>
      <c r="AW1052" s="268" t="s">
        <v>79</v>
      </c>
      <c r="BA1052" s="268" t="s">
        <v>137</v>
      </c>
      <c r="BG1052" s="162">
        <f>IF(N1052="základní",J1052,0)</f>
        <v>0</v>
      </c>
      <c r="BH1052" s="162">
        <f>IF(N1052="snížená",J1052,0)</f>
        <v>9500</v>
      </c>
      <c r="BI1052" s="162">
        <f>IF(N1052="zákl. přenesená",J1052,0)</f>
        <v>0</v>
      </c>
      <c r="BJ1052" s="162">
        <f>IF(N1052="sníž. přenesená",J1052,0)</f>
        <v>0</v>
      </c>
      <c r="BK1052" s="162">
        <f>IF(N1052="nulová",J1052,0)</f>
        <v>0</v>
      </c>
      <c r="BL1052" s="268" t="s">
        <v>79</v>
      </c>
      <c r="BM1052" s="162">
        <f>ROUND(I1052*H1052,2)</f>
        <v>9500</v>
      </c>
      <c r="BN1052" s="268" t="s">
        <v>205</v>
      </c>
      <c r="BO1052" s="268" t="s">
        <v>1345</v>
      </c>
    </row>
    <row r="1053" spans="1:67" s="10" customFormat="1" x14ac:dyDescent="0.2">
      <c r="A1053" s="240"/>
      <c r="B1053" s="163"/>
      <c r="C1053" s="197"/>
      <c r="D1053" s="165" t="s">
        <v>146</v>
      </c>
      <c r="E1053" s="166" t="s">
        <v>1</v>
      </c>
      <c r="F1053" s="166" t="s">
        <v>635</v>
      </c>
      <c r="G1053" s="164"/>
      <c r="H1053" s="166" t="s">
        <v>1</v>
      </c>
      <c r="I1053" s="167"/>
      <c r="J1053" s="164"/>
      <c r="K1053" s="164"/>
      <c r="L1053" s="168"/>
      <c r="M1053" s="169"/>
      <c r="N1053" s="170"/>
      <c r="O1053" s="170"/>
      <c r="P1053" s="170"/>
      <c r="Q1053" s="170"/>
      <c r="R1053" s="170"/>
      <c r="S1053" s="283"/>
      <c r="T1053" s="288"/>
      <c r="U1053" s="287"/>
      <c r="V1053" s="171"/>
      <c r="AV1053" s="172" t="s">
        <v>146</v>
      </c>
      <c r="AW1053" s="172" t="s">
        <v>79</v>
      </c>
      <c r="AX1053" s="10" t="s">
        <v>73</v>
      </c>
      <c r="AY1053" s="10" t="s">
        <v>28</v>
      </c>
      <c r="AZ1053" s="10" t="s">
        <v>66</v>
      </c>
      <c r="BA1053" s="172" t="s">
        <v>137</v>
      </c>
    </row>
    <row r="1054" spans="1:67" s="11" customFormat="1" x14ac:dyDescent="0.2">
      <c r="A1054" s="241"/>
      <c r="B1054" s="173"/>
      <c r="C1054" s="198"/>
      <c r="D1054" s="165" t="s">
        <v>146</v>
      </c>
      <c r="E1054" s="175" t="s">
        <v>1</v>
      </c>
      <c r="F1054" s="175" t="s">
        <v>1346</v>
      </c>
      <c r="G1054" s="174"/>
      <c r="H1054" s="176">
        <v>380</v>
      </c>
      <c r="I1054" s="177"/>
      <c r="J1054" s="174"/>
      <c r="K1054" s="174"/>
      <c r="L1054" s="178"/>
      <c r="M1054" s="179"/>
      <c r="N1054" s="180"/>
      <c r="O1054" s="180"/>
      <c r="P1054" s="180"/>
      <c r="Q1054" s="180"/>
      <c r="R1054" s="180"/>
      <c r="S1054" s="283"/>
      <c r="T1054" s="290"/>
      <c r="U1054" s="287"/>
      <c r="V1054" s="181"/>
      <c r="AV1054" s="182" t="s">
        <v>146</v>
      </c>
      <c r="AW1054" s="182" t="s">
        <v>79</v>
      </c>
      <c r="AX1054" s="11" t="s">
        <v>79</v>
      </c>
      <c r="AY1054" s="11" t="s">
        <v>28</v>
      </c>
      <c r="AZ1054" s="11" t="s">
        <v>66</v>
      </c>
      <c r="BA1054" s="182" t="s">
        <v>137</v>
      </c>
    </row>
    <row r="1055" spans="1:67" s="266" customFormat="1" ht="16.5" customHeight="1" x14ac:dyDescent="0.2">
      <c r="A1055" s="200"/>
      <c r="B1055" s="28"/>
      <c r="C1055" s="196" t="s">
        <v>1347</v>
      </c>
      <c r="D1055" s="154" t="s">
        <v>139</v>
      </c>
      <c r="E1055" s="318" t="s">
        <v>1348</v>
      </c>
      <c r="F1055" s="319" t="s">
        <v>1349</v>
      </c>
      <c r="G1055" s="154" t="s">
        <v>263</v>
      </c>
      <c r="H1055" s="155">
        <v>120</v>
      </c>
      <c r="I1055" s="156">
        <v>30</v>
      </c>
      <c r="J1055" s="157">
        <f>ROUND(I1055*H1055,2)</f>
        <v>3600</v>
      </c>
      <c r="K1055" s="319" t="s">
        <v>143</v>
      </c>
      <c r="L1055" s="32"/>
      <c r="M1055" s="158" t="s">
        <v>1</v>
      </c>
      <c r="N1055" s="159" t="s">
        <v>38</v>
      </c>
      <c r="O1055" s="53"/>
      <c r="P1055" s="160">
        <f>O1055*H1055</f>
        <v>0</v>
      </c>
      <c r="Q1055" s="160">
        <v>0</v>
      </c>
      <c r="R1055" s="160">
        <f>Q1055*H1055</f>
        <v>0</v>
      </c>
      <c r="S1055" s="283"/>
      <c r="T1055" s="283">
        <v>0</v>
      </c>
      <c r="U1055" s="287"/>
      <c r="V1055" s="161">
        <f>T1055*H1055</f>
        <v>0</v>
      </c>
      <c r="AT1055" s="268" t="s">
        <v>205</v>
      </c>
      <c r="AV1055" s="268" t="s">
        <v>139</v>
      </c>
      <c r="AW1055" s="268" t="s">
        <v>79</v>
      </c>
      <c r="BA1055" s="268" t="s">
        <v>137</v>
      </c>
      <c r="BG1055" s="162">
        <f>IF(N1055="základní",J1055,0)</f>
        <v>0</v>
      </c>
      <c r="BH1055" s="162">
        <f>IF(N1055="snížená",J1055,0)</f>
        <v>3600</v>
      </c>
      <c r="BI1055" s="162">
        <f>IF(N1055="zákl. přenesená",J1055,0)</f>
        <v>0</v>
      </c>
      <c r="BJ1055" s="162">
        <f>IF(N1055="sníž. přenesená",J1055,0)</f>
        <v>0</v>
      </c>
      <c r="BK1055" s="162">
        <f>IF(N1055="nulová",J1055,0)</f>
        <v>0</v>
      </c>
      <c r="BL1055" s="268" t="s">
        <v>79</v>
      </c>
      <c r="BM1055" s="162">
        <f>ROUND(I1055*H1055,2)</f>
        <v>3600</v>
      </c>
      <c r="BN1055" s="268" t="s">
        <v>205</v>
      </c>
      <c r="BO1055" s="268" t="s">
        <v>1350</v>
      </c>
    </row>
    <row r="1056" spans="1:67" s="10" customFormat="1" x14ac:dyDescent="0.2">
      <c r="A1056" s="240"/>
      <c r="B1056" s="163"/>
      <c r="C1056" s="197"/>
      <c r="D1056" s="165" t="s">
        <v>146</v>
      </c>
      <c r="E1056" s="166" t="s">
        <v>1</v>
      </c>
      <c r="F1056" s="166" t="s">
        <v>635</v>
      </c>
      <c r="G1056" s="164"/>
      <c r="H1056" s="166" t="s">
        <v>1</v>
      </c>
      <c r="I1056" s="167"/>
      <c r="J1056" s="164"/>
      <c r="K1056" s="164"/>
      <c r="L1056" s="168"/>
      <c r="M1056" s="169"/>
      <c r="N1056" s="170"/>
      <c r="O1056" s="170"/>
      <c r="P1056" s="170"/>
      <c r="Q1056" s="170"/>
      <c r="R1056" s="170"/>
      <c r="S1056" s="283"/>
      <c r="T1056" s="288"/>
      <c r="U1056" s="287"/>
      <c r="V1056" s="171"/>
      <c r="AV1056" s="172" t="s">
        <v>146</v>
      </c>
      <c r="AW1056" s="172" t="s">
        <v>79</v>
      </c>
      <c r="AX1056" s="10" t="s">
        <v>73</v>
      </c>
      <c r="AY1056" s="10" t="s">
        <v>28</v>
      </c>
      <c r="AZ1056" s="10" t="s">
        <v>66</v>
      </c>
      <c r="BA1056" s="172" t="s">
        <v>137</v>
      </c>
    </row>
    <row r="1057" spans="1:67" s="11" customFormat="1" x14ac:dyDescent="0.2">
      <c r="A1057" s="241"/>
      <c r="B1057" s="173"/>
      <c r="C1057" s="198"/>
      <c r="D1057" s="165" t="s">
        <v>146</v>
      </c>
      <c r="E1057" s="175" t="s">
        <v>1</v>
      </c>
      <c r="F1057" s="175" t="s">
        <v>748</v>
      </c>
      <c r="G1057" s="174"/>
      <c r="H1057" s="176">
        <v>120</v>
      </c>
      <c r="I1057" s="177"/>
      <c r="J1057" s="174"/>
      <c r="K1057" s="174"/>
      <c r="L1057" s="178"/>
      <c r="M1057" s="179"/>
      <c r="N1057" s="180"/>
      <c r="O1057" s="180"/>
      <c r="P1057" s="180"/>
      <c r="Q1057" s="180"/>
      <c r="R1057" s="180"/>
      <c r="S1057" s="283"/>
      <c r="T1057" s="290"/>
      <c r="U1057" s="287"/>
      <c r="V1057" s="181"/>
      <c r="AV1057" s="182" t="s">
        <v>146</v>
      </c>
      <c r="AW1057" s="182" t="s">
        <v>79</v>
      </c>
      <c r="AX1057" s="11" t="s">
        <v>79</v>
      </c>
      <c r="AY1057" s="11" t="s">
        <v>28</v>
      </c>
      <c r="AZ1057" s="11" t="s">
        <v>66</v>
      </c>
      <c r="BA1057" s="182" t="s">
        <v>137</v>
      </c>
    </row>
    <row r="1058" spans="1:67" s="266" customFormat="1" ht="16.5" customHeight="1" x14ac:dyDescent="0.2">
      <c r="A1058" s="200"/>
      <c r="B1058" s="28"/>
      <c r="C1058" s="196" t="s">
        <v>1351</v>
      </c>
      <c r="D1058" s="154" t="s">
        <v>139</v>
      </c>
      <c r="E1058" s="318" t="s">
        <v>1352</v>
      </c>
      <c r="F1058" s="319" t="s">
        <v>1353</v>
      </c>
      <c r="G1058" s="154" t="s">
        <v>263</v>
      </c>
      <c r="H1058" s="155">
        <v>15</v>
      </c>
      <c r="I1058" s="156">
        <v>35</v>
      </c>
      <c r="J1058" s="157">
        <f>ROUND(I1058*H1058,2)</f>
        <v>525</v>
      </c>
      <c r="K1058" s="319" t="s">
        <v>143</v>
      </c>
      <c r="L1058" s="32"/>
      <c r="M1058" s="158" t="s">
        <v>1</v>
      </c>
      <c r="N1058" s="159" t="s">
        <v>38</v>
      </c>
      <c r="O1058" s="53"/>
      <c r="P1058" s="160">
        <f>O1058*H1058</f>
        <v>0</v>
      </c>
      <c r="Q1058" s="160">
        <v>0</v>
      </c>
      <c r="R1058" s="160">
        <f>Q1058*H1058</f>
        <v>0</v>
      </c>
      <c r="S1058" s="283"/>
      <c r="T1058" s="283">
        <v>0</v>
      </c>
      <c r="U1058" s="287"/>
      <c r="V1058" s="161">
        <f>T1058*H1058</f>
        <v>0</v>
      </c>
      <c r="AT1058" s="268" t="s">
        <v>205</v>
      </c>
      <c r="AV1058" s="268" t="s">
        <v>139</v>
      </c>
      <c r="AW1058" s="268" t="s">
        <v>79</v>
      </c>
      <c r="BA1058" s="268" t="s">
        <v>137</v>
      </c>
      <c r="BG1058" s="162">
        <f>IF(N1058="základní",J1058,0)</f>
        <v>0</v>
      </c>
      <c r="BH1058" s="162">
        <f>IF(N1058="snížená",J1058,0)</f>
        <v>525</v>
      </c>
      <c r="BI1058" s="162">
        <f>IF(N1058="zákl. přenesená",J1058,0)</f>
        <v>0</v>
      </c>
      <c r="BJ1058" s="162">
        <f>IF(N1058="sníž. přenesená",J1058,0)</f>
        <v>0</v>
      </c>
      <c r="BK1058" s="162">
        <f>IF(N1058="nulová",J1058,0)</f>
        <v>0</v>
      </c>
      <c r="BL1058" s="268" t="s">
        <v>79</v>
      </c>
      <c r="BM1058" s="162">
        <f>ROUND(I1058*H1058,2)</f>
        <v>525</v>
      </c>
      <c r="BN1058" s="268" t="s">
        <v>205</v>
      </c>
      <c r="BO1058" s="268" t="s">
        <v>1354</v>
      </c>
    </row>
    <row r="1059" spans="1:67" s="10" customFormat="1" x14ac:dyDescent="0.2">
      <c r="A1059" s="240"/>
      <c r="B1059" s="163"/>
      <c r="C1059" s="197"/>
      <c r="D1059" s="165" t="s">
        <v>146</v>
      </c>
      <c r="E1059" s="166" t="s">
        <v>1</v>
      </c>
      <c r="F1059" s="166" t="s">
        <v>635</v>
      </c>
      <c r="G1059" s="164"/>
      <c r="H1059" s="166" t="s">
        <v>1</v>
      </c>
      <c r="I1059" s="167"/>
      <c r="J1059" s="164"/>
      <c r="K1059" s="164"/>
      <c r="L1059" s="168"/>
      <c r="M1059" s="169"/>
      <c r="N1059" s="170"/>
      <c r="O1059" s="170"/>
      <c r="P1059" s="170"/>
      <c r="Q1059" s="170"/>
      <c r="R1059" s="170"/>
      <c r="S1059" s="283"/>
      <c r="T1059" s="288"/>
      <c r="U1059" s="287"/>
      <c r="V1059" s="171"/>
      <c r="AV1059" s="172" t="s">
        <v>146</v>
      </c>
      <c r="AW1059" s="172" t="s">
        <v>79</v>
      </c>
      <c r="AX1059" s="10" t="s">
        <v>73</v>
      </c>
      <c r="AY1059" s="10" t="s">
        <v>28</v>
      </c>
      <c r="AZ1059" s="10" t="s">
        <v>66</v>
      </c>
      <c r="BA1059" s="172" t="s">
        <v>137</v>
      </c>
    </row>
    <row r="1060" spans="1:67" s="11" customFormat="1" x14ac:dyDescent="0.2">
      <c r="A1060" s="241"/>
      <c r="B1060" s="173"/>
      <c r="C1060" s="198"/>
      <c r="D1060" s="165" t="s">
        <v>146</v>
      </c>
      <c r="E1060" s="175" t="s">
        <v>1</v>
      </c>
      <c r="F1060" s="175" t="s">
        <v>8</v>
      </c>
      <c r="G1060" s="174"/>
      <c r="H1060" s="176">
        <v>15</v>
      </c>
      <c r="I1060" s="177"/>
      <c r="J1060" s="174"/>
      <c r="K1060" s="174"/>
      <c r="L1060" s="178"/>
      <c r="M1060" s="179"/>
      <c r="N1060" s="180"/>
      <c r="O1060" s="180"/>
      <c r="P1060" s="180"/>
      <c r="Q1060" s="180"/>
      <c r="R1060" s="180"/>
      <c r="S1060" s="283"/>
      <c r="T1060" s="290"/>
      <c r="U1060" s="287"/>
      <c r="V1060" s="181"/>
      <c r="AV1060" s="182" t="s">
        <v>146</v>
      </c>
      <c r="AW1060" s="182" t="s">
        <v>79</v>
      </c>
      <c r="AX1060" s="11" t="s">
        <v>79</v>
      </c>
      <c r="AY1060" s="11" t="s">
        <v>28</v>
      </c>
      <c r="AZ1060" s="11" t="s">
        <v>66</v>
      </c>
      <c r="BA1060" s="182" t="s">
        <v>137</v>
      </c>
    </row>
    <row r="1061" spans="1:67" s="266" customFormat="1" ht="16.5" customHeight="1" x14ac:dyDescent="0.2">
      <c r="A1061" s="200"/>
      <c r="B1061" s="28"/>
      <c r="C1061" s="196" t="s">
        <v>1355</v>
      </c>
      <c r="D1061" s="154" t="s">
        <v>139</v>
      </c>
      <c r="E1061" s="318" t="s">
        <v>1356</v>
      </c>
      <c r="F1061" s="319" t="s">
        <v>1357</v>
      </c>
      <c r="G1061" s="154" t="s">
        <v>263</v>
      </c>
      <c r="H1061" s="155">
        <v>65</v>
      </c>
      <c r="I1061" s="156">
        <v>25</v>
      </c>
      <c r="J1061" s="157">
        <f>ROUND(I1061*H1061,2)</f>
        <v>1625</v>
      </c>
      <c r="K1061" s="319" t="s">
        <v>143</v>
      </c>
      <c r="L1061" s="32"/>
      <c r="M1061" s="158" t="s">
        <v>1</v>
      </c>
      <c r="N1061" s="159" t="s">
        <v>38</v>
      </c>
      <c r="O1061" s="53"/>
      <c r="P1061" s="160">
        <f>O1061*H1061</f>
        <v>0</v>
      </c>
      <c r="Q1061" s="160">
        <v>0</v>
      </c>
      <c r="R1061" s="160">
        <f>Q1061*H1061</f>
        <v>0</v>
      </c>
      <c r="S1061" s="283"/>
      <c r="T1061" s="283">
        <v>0</v>
      </c>
      <c r="U1061" s="287"/>
      <c r="V1061" s="161">
        <f>T1061*H1061</f>
        <v>0</v>
      </c>
      <c r="AT1061" s="268" t="s">
        <v>205</v>
      </c>
      <c r="AV1061" s="268" t="s">
        <v>139</v>
      </c>
      <c r="AW1061" s="268" t="s">
        <v>79</v>
      </c>
      <c r="BA1061" s="268" t="s">
        <v>137</v>
      </c>
      <c r="BG1061" s="162">
        <f>IF(N1061="základní",J1061,0)</f>
        <v>0</v>
      </c>
      <c r="BH1061" s="162">
        <f>IF(N1061="snížená",J1061,0)</f>
        <v>1625</v>
      </c>
      <c r="BI1061" s="162">
        <f>IF(N1061="zákl. přenesená",J1061,0)</f>
        <v>0</v>
      </c>
      <c r="BJ1061" s="162">
        <f>IF(N1061="sníž. přenesená",J1061,0)</f>
        <v>0</v>
      </c>
      <c r="BK1061" s="162">
        <f>IF(N1061="nulová",J1061,0)</f>
        <v>0</v>
      </c>
      <c r="BL1061" s="268" t="s">
        <v>79</v>
      </c>
      <c r="BM1061" s="162">
        <f>ROUND(I1061*H1061,2)</f>
        <v>1625</v>
      </c>
      <c r="BN1061" s="268" t="s">
        <v>205</v>
      </c>
      <c r="BO1061" s="268" t="s">
        <v>1358</v>
      </c>
    </row>
    <row r="1062" spans="1:67" s="10" customFormat="1" x14ac:dyDescent="0.2">
      <c r="A1062" s="240"/>
      <c r="B1062" s="163"/>
      <c r="C1062" s="197"/>
      <c r="D1062" s="165" t="s">
        <v>146</v>
      </c>
      <c r="E1062" s="166" t="s">
        <v>1</v>
      </c>
      <c r="F1062" s="166" t="s">
        <v>635</v>
      </c>
      <c r="G1062" s="164"/>
      <c r="H1062" s="166" t="s">
        <v>1</v>
      </c>
      <c r="I1062" s="167"/>
      <c r="J1062" s="164"/>
      <c r="K1062" s="164"/>
      <c r="L1062" s="168"/>
      <c r="M1062" s="169"/>
      <c r="N1062" s="170"/>
      <c r="O1062" s="170"/>
      <c r="P1062" s="170"/>
      <c r="Q1062" s="170"/>
      <c r="R1062" s="170"/>
      <c r="S1062" s="283"/>
      <c r="T1062" s="288"/>
      <c r="U1062" s="287"/>
      <c r="V1062" s="171"/>
      <c r="AV1062" s="172" t="s">
        <v>146</v>
      </c>
      <c r="AW1062" s="172" t="s">
        <v>79</v>
      </c>
      <c r="AX1062" s="10" t="s">
        <v>73</v>
      </c>
      <c r="AY1062" s="10" t="s">
        <v>28</v>
      </c>
      <c r="AZ1062" s="10" t="s">
        <v>66</v>
      </c>
      <c r="BA1062" s="172" t="s">
        <v>137</v>
      </c>
    </row>
    <row r="1063" spans="1:67" s="11" customFormat="1" x14ac:dyDescent="0.2">
      <c r="A1063" s="241"/>
      <c r="B1063" s="173"/>
      <c r="C1063" s="198"/>
      <c r="D1063" s="165" t="s">
        <v>146</v>
      </c>
      <c r="E1063" s="175" t="s">
        <v>1</v>
      </c>
      <c r="F1063" s="175" t="s">
        <v>1359</v>
      </c>
      <c r="G1063" s="174"/>
      <c r="H1063" s="176">
        <v>65</v>
      </c>
      <c r="I1063" s="177"/>
      <c r="J1063" s="174"/>
      <c r="K1063" s="174"/>
      <c r="L1063" s="178"/>
      <c r="M1063" s="179"/>
      <c r="N1063" s="180"/>
      <c r="O1063" s="180"/>
      <c r="P1063" s="180"/>
      <c r="Q1063" s="180"/>
      <c r="R1063" s="180"/>
      <c r="S1063" s="283"/>
      <c r="T1063" s="290"/>
      <c r="U1063" s="287"/>
      <c r="V1063" s="181"/>
      <c r="AV1063" s="182" t="s">
        <v>146</v>
      </c>
      <c r="AW1063" s="182" t="s">
        <v>79</v>
      </c>
      <c r="AX1063" s="11" t="s">
        <v>79</v>
      </c>
      <c r="AY1063" s="11" t="s">
        <v>28</v>
      </c>
      <c r="AZ1063" s="11" t="s">
        <v>66</v>
      </c>
      <c r="BA1063" s="182" t="s">
        <v>137</v>
      </c>
    </row>
    <row r="1064" spans="1:67" s="266" customFormat="1" ht="16.5" customHeight="1" x14ac:dyDescent="0.2">
      <c r="A1064" s="200"/>
      <c r="B1064" s="28"/>
      <c r="C1064" s="196" t="s">
        <v>1360</v>
      </c>
      <c r="D1064" s="154" t="s">
        <v>139</v>
      </c>
      <c r="E1064" s="318" t="s">
        <v>1361</v>
      </c>
      <c r="F1064" s="319" t="s">
        <v>1362</v>
      </c>
      <c r="G1064" s="154" t="s">
        <v>263</v>
      </c>
      <c r="H1064" s="155">
        <v>8</v>
      </c>
      <c r="I1064" s="156">
        <v>20</v>
      </c>
      <c r="J1064" s="157">
        <f>ROUND(I1064*H1064,2)</f>
        <v>160</v>
      </c>
      <c r="K1064" s="319" t="s">
        <v>143</v>
      </c>
      <c r="L1064" s="32"/>
      <c r="M1064" s="158" t="s">
        <v>1</v>
      </c>
      <c r="N1064" s="159" t="s">
        <v>38</v>
      </c>
      <c r="O1064" s="53"/>
      <c r="P1064" s="160">
        <f>O1064*H1064</f>
        <v>0</v>
      </c>
      <c r="Q1064" s="160">
        <v>0</v>
      </c>
      <c r="R1064" s="160">
        <f>Q1064*H1064</f>
        <v>0</v>
      </c>
      <c r="S1064" s="283"/>
      <c r="T1064" s="283">
        <v>0</v>
      </c>
      <c r="U1064" s="287"/>
      <c r="V1064" s="161">
        <f>T1064*H1064</f>
        <v>0</v>
      </c>
      <c r="AT1064" s="268" t="s">
        <v>205</v>
      </c>
      <c r="AV1064" s="268" t="s">
        <v>139</v>
      </c>
      <c r="AW1064" s="268" t="s">
        <v>79</v>
      </c>
      <c r="BA1064" s="268" t="s">
        <v>137</v>
      </c>
      <c r="BG1064" s="162">
        <f>IF(N1064="základní",J1064,0)</f>
        <v>0</v>
      </c>
      <c r="BH1064" s="162">
        <f>IF(N1064="snížená",J1064,0)</f>
        <v>160</v>
      </c>
      <c r="BI1064" s="162">
        <f>IF(N1064="zákl. přenesená",J1064,0)</f>
        <v>0</v>
      </c>
      <c r="BJ1064" s="162">
        <f>IF(N1064="sníž. přenesená",J1064,0)</f>
        <v>0</v>
      </c>
      <c r="BK1064" s="162">
        <f>IF(N1064="nulová",J1064,0)</f>
        <v>0</v>
      </c>
      <c r="BL1064" s="268" t="s">
        <v>79</v>
      </c>
      <c r="BM1064" s="162">
        <f>ROUND(I1064*H1064,2)</f>
        <v>160</v>
      </c>
      <c r="BN1064" s="268" t="s">
        <v>205</v>
      </c>
      <c r="BO1064" s="268" t="s">
        <v>1363</v>
      </c>
    </row>
    <row r="1065" spans="1:67" s="10" customFormat="1" x14ac:dyDescent="0.2">
      <c r="A1065" s="240"/>
      <c r="B1065" s="163"/>
      <c r="C1065" s="197"/>
      <c r="D1065" s="165" t="s">
        <v>146</v>
      </c>
      <c r="E1065" s="166" t="s">
        <v>1</v>
      </c>
      <c r="F1065" s="166" t="s">
        <v>635</v>
      </c>
      <c r="G1065" s="164"/>
      <c r="H1065" s="166" t="s">
        <v>1</v>
      </c>
      <c r="I1065" s="167"/>
      <c r="J1065" s="164"/>
      <c r="K1065" s="164"/>
      <c r="L1065" s="168"/>
      <c r="M1065" s="169"/>
      <c r="N1065" s="170"/>
      <c r="O1065" s="170"/>
      <c r="P1065" s="170"/>
      <c r="Q1065" s="170"/>
      <c r="R1065" s="170"/>
      <c r="S1065" s="283"/>
      <c r="T1065" s="288"/>
      <c r="U1065" s="287"/>
      <c r="V1065" s="171"/>
      <c r="AV1065" s="172" t="s">
        <v>146</v>
      </c>
      <c r="AW1065" s="172" t="s">
        <v>79</v>
      </c>
      <c r="AX1065" s="10" t="s">
        <v>73</v>
      </c>
      <c r="AY1065" s="10" t="s">
        <v>28</v>
      </c>
      <c r="AZ1065" s="10" t="s">
        <v>66</v>
      </c>
      <c r="BA1065" s="172" t="s">
        <v>137</v>
      </c>
    </row>
    <row r="1066" spans="1:67" s="11" customFormat="1" x14ac:dyDescent="0.2">
      <c r="A1066" s="241"/>
      <c r="B1066" s="173"/>
      <c r="C1066" s="198"/>
      <c r="D1066" s="165" t="s">
        <v>146</v>
      </c>
      <c r="E1066" s="175" t="s">
        <v>1</v>
      </c>
      <c r="F1066" s="175" t="s">
        <v>176</v>
      </c>
      <c r="G1066" s="174"/>
      <c r="H1066" s="176">
        <v>8</v>
      </c>
      <c r="I1066" s="177"/>
      <c r="J1066" s="174"/>
      <c r="K1066" s="174"/>
      <c r="L1066" s="178"/>
      <c r="M1066" s="179"/>
      <c r="N1066" s="180"/>
      <c r="O1066" s="180"/>
      <c r="P1066" s="180"/>
      <c r="Q1066" s="180"/>
      <c r="R1066" s="180"/>
      <c r="S1066" s="283"/>
      <c r="T1066" s="290"/>
      <c r="U1066" s="287"/>
      <c r="V1066" s="181"/>
      <c r="AV1066" s="182" t="s">
        <v>146</v>
      </c>
      <c r="AW1066" s="182" t="s">
        <v>79</v>
      </c>
      <c r="AX1066" s="11" t="s">
        <v>79</v>
      </c>
      <c r="AY1066" s="11" t="s">
        <v>28</v>
      </c>
      <c r="AZ1066" s="11" t="s">
        <v>66</v>
      </c>
      <c r="BA1066" s="182" t="s">
        <v>137</v>
      </c>
    </row>
    <row r="1067" spans="1:67" s="266" customFormat="1" ht="16.5" customHeight="1" x14ac:dyDescent="0.2">
      <c r="A1067" s="200"/>
      <c r="B1067" s="28"/>
      <c r="C1067" s="214" t="s">
        <v>1364</v>
      </c>
      <c r="D1067" s="183" t="s">
        <v>217</v>
      </c>
      <c r="E1067" s="320" t="s">
        <v>1365</v>
      </c>
      <c r="F1067" s="321" t="s">
        <v>1366</v>
      </c>
      <c r="G1067" s="183" t="s">
        <v>263</v>
      </c>
      <c r="H1067" s="184">
        <v>70</v>
      </c>
      <c r="I1067" s="185">
        <v>10</v>
      </c>
      <c r="J1067" s="186">
        <f>ROUND(I1067*H1067,2)</f>
        <v>700</v>
      </c>
      <c r="K1067" s="321" t="s">
        <v>143</v>
      </c>
      <c r="L1067" s="187"/>
      <c r="M1067" s="188" t="s">
        <v>1</v>
      </c>
      <c r="N1067" s="189" t="s">
        <v>38</v>
      </c>
      <c r="O1067" s="53"/>
      <c r="P1067" s="160">
        <f>O1067*H1067</f>
        <v>0</v>
      </c>
      <c r="Q1067" s="160">
        <v>1E-4</v>
      </c>
      <c r="R1067" s="160">
        <f>Q1067*H1067</f>
        <v>7.0000000000000001E-3</v>
      </c>
      <c r="S1067" s="283"/>
      <c r="T1067" s="283">
        <v>0</v>
      </c>
      <c r="U1067" s="287"/>
      <c r="V1067" s="161">
        <f>T1067*H1067</f>
        <v>0</v>
      </c>
      <c r="AT1067" s="268" t="s">
        <v>292</v>
      </c>
      <c r="AV1067" s="268" t="s">
        <v>217</v>
      </c>
      <c r="AW1067" s="268" t="s">
        <v>79</v>
      </c>
      <c r="BA1067" s="268" t="s">
        <v>137</v>
      </c>
      <c r="BG1067" s="162">
        <f>IF(N1067="základní",J1067,0)</f>
        <v>0</v>
      </c>
      <c r="BH1067" s="162">
        <f>IF(N1067="snížená",J1067,0)</f>
        <v>700</v>
      </c>
      <c r="BI1067" s="162">
        <f>IF(N1067="zákl. přenesená",J1067,0)</f>
        <v>0</v>
      </c>
      <c r="BJ1067" s="162">
        <f>IF(N1067="sníž. přenesená",J1067,0)</f>
        <v>0</v>
      </c>
      <c r="BK1067" s="162">
        <f>IF(N1067="nulová",J1067,0)</f>
        <v>0</v>
      </c>
      <c r="BL1067" s="268" t="s">
        <v>79</v>
      </c>
      <c r="BM1067" s="162">
        <f>ROUND(I1067*H1067,2)</f>
        <v>700</v>
      </c>
      <c r="BN1067" s="268" t="s">
        <v>205</v>
      </c>
      <c r="BO1067" s="268" t="s">
        <v>1367</v>
      </c>
    </row>
    <row r="1068" spans="1:67" s="11" customFormat="1" x14ac:dyDescent="0.2">
      <c r="A1068" s="241"/>
      <c r="B1068" s="173"/>
      <c r="C1068" s="198"/>
      <c r="D1068" s="165" t="s">
        <v>146</v>
      </c>
      <c r="E1068" s="175" t="s">
        <v>1</v>
      </c>
      <c r="F1068" s="175" t="s">
        <v>510</v>
      </c>
      <c r="G1068" s="174"/>
      <c r="H1068" s="176">
        <v>70</v>
      </c>
      <c r="I1068" s="177"/>
      <c r="J1068" s="174"/>
      <c r="K1068" s="174"/>
      <c r="L1068" s="178"/>
      <c r="M1068" s="179"/>
      <c r="N1068" s="180"/>
      <c r="O1068" s="180"/>
      <c r="P1068" s="180"/>
      <c r="Q1068" s="180"/>
      <c r="R1068" s="180"/>
      <c r="S1068" s="283"/>
      <c r="T1068" s="290"/>
      <c r="U1068" s="287"/>
      <c r="V1068" s="181"/>
      <c r="AV1068" s="182" t="s">
        <v>146</v>
      </c>
      <c r="AW1068" s="182" t="s">
        <v>79</v>
      </c>
      <c r="AX1068" s="11" t="s">
        <v>79</v>
      </c>
      <c r="AY1068" s="11" t="s">
        <v>28</v>
      </c>
      <c r="AZ1068" s="11" t="s">
        <v>66</v>
      </c>
      <c r="BA1068" s="182" t="s">
        <v>137</v>
      </c>
    </row>
    <row r="1069" spans="1:67" s="266" customFormat="1" ht="16.5" customHeight="1" x14ac:dyDescent="0.2">
      <c r="A1069" s="200"/>
      <c r="B1069" s="28"/>
      <c r="C1069" s="214" t="s">
        <v>1368</v>
      </c>
      <c r="D1069" s="183" t="s">
        <v>217</v>
      </c>
      <c r="E1069" s="320" t="s">
        <v>1369</v>
      </c>
      <c r="F1069" s="321" t="s">
        <v>1370</v>
      </c>
      <c r="G1069" s="183" t="s">
        <v>263</v>
      </c>
      <c r="H1069" s="184">
        <v>520</v>
      </c>
      <c r="I1069" s="185">
        <v>12</v>
      </c>
      <c r="J1069" s="186">
        <f>ROUND(I1069*H1069,2)</f>
        <v>6240</v>
      </c>
      <c r="K1069" s="321" t="s">
        <v>143</v>
      </c>
      <c r="L1069" s="187"/>
      <c r="M1069" s="188" t="s">
        <v>1</v>
      </c>
      <c r="N1069" s="189" t="s">
        <v>38</v>
      </c>
      <c r="O1069" s="53"/>
      <c r="P1069" s="160">
        <f>O1069*H1069</f>
        <v>0</v>
      </c>
      <c r="Q1069" s="160">
        <v>1.2E-4</v>
      </c>
      <c r="R1069" s="160">
        <f>Q1069*H1069</f>
        <v>6.2400000000000004E-2</v>
      </c>
      <c r="S1069" s="283"/>
      <c r="T1069" s="283">
        <v>0</v>
      </c>
      <c r="U1069" s="287"/>
      <c r="V1069" s="161">
        <f>T1069*H1069</f>
        <v>0</v>
      </c>
      <c r="AT1069" s="268" t="s">
        <v>292</v>
      </c>
      <c r="AV1069" s="268" t="s">
        <v>217</v>
      </c>
      <c r="AW1069" s="268" t="s">
        <v>79</v>
      </c>
      <c r="BA1069" s="268" t="s">
        <v>137</v>
      </c>
      <c r="BG1069" s="162">
        <f>IF(N1069="základní",J1069,0)</f>
        <v>0</v>
      </c>
      <c r="BH1069" s="162">
        <f>IF(N1069="snížená",J1069,0)</f>
        <v>6240</v>
      </c>
      <c r="BI1069" s="162">
        <f>IF(N1069="zákl. přenesená",J1069,0)</f>
        <v>0</v>
      </c>
      <c r="BJ1069" s="162">
        <f>IF(N1069="sníž. přenesená",J1069,0)</f>
        <v>0</v>
      </c>
      <c r="BK1069" s="162">
        <f>IF(N1069="nulová",J1069,0)</f>
        <v>0</v>
      </c>
      <c r="BL1069" s="268" t="s">
        <v>79</v>
      </c>
      <c r="BM1069" s="162">
        <f>ROUND(I1069*H1069,2)</f>
        <v>6240</v>
      </c>
      <c r="BN1069" s="268" t="s">
        <v>205</v>
      </c>
      <c r="BO1069" s="268" t="s">
        <v>1371</v>
      </c>
    </row>
    <row r="1070" spans="1:67" s="11" customFormat="1" x14ac:dyDescent="0.2">
      <c r="A1070" s="241"/>
      <c r="B1070" s="173"/>
      <c r="C1070" s="198"/>
      <c r="D1070" s="165" t="s">
        <v>146</v>
      </c>
      <c r="E1070" s="175" t="s">
        <v>1</v>
      </c>
      <c r="F1070" s="175" t="s">
        <v>1341</v>
      </c>
      <c r="G1070" s="174"/>
      <c r="H1070" s="176">
        <v>520</v>
      </c>
      <c r="I1070" s="177"/>
      <c r="J1070" s="174"/>
      <c r="K1070" s="174"/>
      <c r="L1070" s="178"/>
      <c r="M1070" s="179"/>
      <c r="N1070" s="180"/>
      <c r="O1070" s="180"/>
      <c r="P1070" s="180"/>
      <c r="Q1070" s="180"/>
      <c r="R1070" s="180"/>
      <c r="S1070" s="283"/>
      <c r="T1070" s="290"/>
      <c r="U1070" s="287"/>
      <c r="V1070" s="181"/>
      <c r="AV1070" s="182" t="s">
        <v>146</v>
      </c>
      <c r="AW1070" s="182" t="s">
        <v>79</v>
      </c>
      <c r="AX1070" s="11" t="s">
        <v>79</v>
      </c>
      <c r="AY1070" s="11" t="s">
        <v>28</v>
      </c>
      <c r="AZ1070" s="11" t="s">
        <v>66</v>
      </c>
      <c r="BA1070" s="182" t="s">
        <v>137</v>
      </c>
    </row>
    <row r="1071" spans="1:67" s="266" customFormat="1" ht="16.5" customHeight="1" x14ac:dyDescent="0.2">
      <c r="A1071" s="200"/>
      <c r="B1071" s="28"/>
      <c r="C1071" s="214" t="s">
        <v>1372</v>
      </c>
      <c r="D1071" s="183" t="s">
        <v>217</v>
      </c>
      <c r="E1071" s="320" t="s">
        <v>1373</v>
      </c>
      <c r="F1071" s="321" t="s">
        <v>1374</v>
      </c>
      <c r="G1071" s="183" t="s">
        <v>263</v>
      </c>
      <c r="H1071" s="184">
        <v>380</v>
      </c>
      <c r="I1071" s="185">
        <v>18</v>
      </c>
      <c r="J1071" s="186">
        <f>ROUND(I1071*H1071,2)</f>
        <v>6840</v>
      </c>
      <c r="K1071" s="321" t="s">
        <v>143</v>
      </c>
      <c r="L1071" s="187"/>
      <c r="M1071" s="188" t="s">
        <v>1</v>
      </c>
      <c r="N1071" s="189" t="s">
        <v>38</v>
      </c>
      <c r="O1071" s="53"/>
      <c r="P1071" s="160">
        <f>O1071*H1071</f>
        <v>0</v>
      </c>
      <c r="Q1071" s="160">
        <v>1.7000000000000001E-4</v>
      </c>
      <c r="R1071" s="160">
        <f>Q1071*H1071</f>
        <v>6.4600000000000005E-2</v>
      </c>
      <c r="S1071" s="283"/>
      <c r="T1071" s="283">
        <v>0</v>
      </c>
      <c r="U1071" s="287"/>
      <c r="V1071" s="161">
        <f>T1071*H1071</f>
        <v>0</v>
      </c>
      <c r="AT1071" s="268" t="s">
        <v>292</v>
      </c>
      <c r="AV1071" s="268" t="s">
        <v>217</v>
      </c>
      <c r="AW1071" s="268" t="s">
        <v>79</v>
      </c>
      <c r="BA1071" s="268" t="s">
        <v>137</v>
      </c>
      <c r="BG1071" s="162">
        <f>IF(N1071="základní",J1071,0)</f>
        <v>0</v>
      </c>
      <c r="BH1071" s="162">
        <f>IF(N1071="snížená",J1071,0)</f>
        <v>6840</v>
      </c>
      <c r="BI1071" s="162">
        <f>IF(N1071="zákl. přenesená",J1071,0)</f>
        <v>0</v>
      </c>
      <c r="BJ1071" s="162">
        <f>IF(N1071="sníž. přenesená",J1071,0)</f>
        <v>0</v>
      </c>
      <c r="BK1071" s="162">
        <f>IF(N1071="nulová",J1071,0)</f>
        <v>0</v>
      </c>
      <c r="BL1071" s="268" t="s">
        <v>79</v>
      </c>
      <c r="BM1071" s="162">
        <f>ROUND(I1071*H1071,2)</f>
        <v>6840</v>
      </c>
      <c r="BN1071" s="268" t="s">
        <v>205</v>
      </c>
      <c r="BO1071" s="268" t="s">
        <v>1375</v>
      </c>
    </row>
    <row r="1072" spans="1:67" s="11" customFormat="1" x14ac:dyDescent="0.2">
      <c r="A1072" s="241"/>
      <c r="B1072" s="173"/>
      <c r="C1072" s="198"/>
      <c r="D1072" s="165" t="s">
        <v>146</v>
      </c>
      <c r="E1072" s="175" t="s">
        <v>1</v>
      </c>
      <c r="F1072" s="175" t="s">
        <v>1346</v>
      </c>
      <c r="G1072" s="174"/>
      <c r="H1072" s="176">
        <v>380</v>
      </c>
      <c r="I1072" s="177"/>
      <c r="J1072" s="174"/>
      <c r="K1072" s="174"/>
      <c r="L1072" s="178"/>
      <c r="M1072" s="179"/>
      <c r="N1072" s="180"/>
      <c r="O1072" s="180"/>
      <c r="P1072" s="180"/>
      <c r="Q1072" s="180"/>
      <c r="R1072" s="180"/>
      <c r="S1072" s="283"/>
      <c r="T1072" s="290"/>
      <c r="U1072" s="287"/>
      <c r="V1072" s="181"/>
      <c r="AV1072" s="182" t="s">
        <v>146</v>
      </c>
      <c r="AW1072" s="182" t="s">
        <v>79</v>
      </c>
      <c r="AX1072" s="11" t="s">
        <v>79</v>
      </c>
      <c r="AY1072" s="11" t="s">
        <v>28</v>
      </c>
      <c r="AZ1072" s="11" t="s">
        <v>66</v>
      </c>
      <c r="BA1072" s="182" t="s">
        <v>137</v>
      </c>
    </row>
    <row r="1073" spans="1:67" s="266" customFormat="1" ht="16.5" customHeight="1" x14ac:dyDescent="0.2">
      <c r="A1073" s="200"/>
      <c r="B1073" s="28"/>
      <c r="C1073" s="214" t="s">
        <v>1376</v>
      </c>
      <c r="D1073" s="183" t="s">
        <v>217</v>
      </c>
      <c r="E1073" s="320" t="s">
        <v>1377</v>
      </c>
      <c r="F1073" s="321" t="s">
        <v>1378</v>
      </c>
      <c r="G1073" s="183" t="s">
        <v>263</v>
      </c>
      <c r="H1073" s="184">
        <v>120</v>
      </c>
      <c r="I1073" s="185">
        <v>85</v>
      </c>
      <c r="J1073" s="186">
        <f>ROUND(I1073*H1073,2)</f>
        <v>10200</v>
      </c>
      <c r="K1073" s="321" t="s">
        <v>143</v>
      </c>
      <c r="L1073" s="187"/>
      <c r="M1073" s="188" t="s">
        <v>1</v>
      </c>
      <c r="N1073" s="189" t="s">
        <v>38</v>
      </c>
      <c r="O1073" s="53"/>
      <c r="P1073" s="160">
        <f>O1073*H1073</f>
        <v>0</v>
      </c>
      <c r="Q1073" s="160">
        <v>6.3000000000000003E-4</v>
      </c>
      <c r="R1073" s="160">
        <f>Q1073*H1073</f>
        <v>7.5600000000000001E-2</v>
      </c>
      <c r="S1073" s="283"/>
      <c r="T1073" s="283">
        <v>0</v>
      </c>
      <c r="U1073" s="287"/>
      <c r="V1073" s="161">
        <f>T1073*H1073</f>
        <v>0</v>
      </c>
      <c r="AT1073" s="268" t="s">
        <v>292</v>
      </c>
      <c r="AV1073" s="268" t="s">
        <v>217</v>
      </c>
      <c r="AW1073" s="268" t="s">
        <v>79</v>
      </c>
      <c r="BA1073" s="268" t="s">
        <v>137</v>
      </c>
      <c r="BG1073" s="162">
        <f>IF(N1073="základní",J1073,0)</f>
        <v>0</v>
      </c>
      <c r="BH1073" s="162">
        <f>IF(N1073="snížená",J1073,0)</f>
        <v>10200</v>
      </c>
      <c r="BI1073" s="162">
        <f>IF(N1073="zákl. přenesená",J1073,0)</f>
        <v>0</v>
      </c>
      <c r="BJ1073" s="162">
        <f>IF(N1073="sníž. přenesená",J1073,0)</f>
        <v>0</v>
      </c>
      <c r="BK1073" s="162">
        <f>IF(N1073="nulová",J1073,0)</f>
        <v>0</v>
      </c>
      <c r="BL1073" s="268" t="s">
        <v>79</v>
      </c>
      <c r="BM1073" s="162">
        <f>ROUND(I1073*H1073,2)</f>
        <v>10200</v>
      </c>
      <c r="BN1073" s="268" t="s">
        <v>205</v>
      </c>
      <c r="BO1073" s="268" t="s">
        <v>1379</v>
      </c>
    </row>
    <row r="1074" spans="1:67" s="11" customFormat="1" x14ac:dyDescent="0.2">
      <c r="A1074" s="241"/>
      <c r="B1074" s="173"/>
      <c r="C1074" s="198"/>
      <c r="D1074" s="165" t="s">
        <v>146</v>
      </c>
      <c r="E1074" s="175" t="s">
        <v>1</v>
      </c>
      <c r="F1074" s="175" t="s">
        <v>748</v>
      </c>
      <c r="G1074" s="174"/>
      <c r="H1074" s="176">
        <v>120</v>
      </c>
      <c r="I1074" s="177"/>
      <c r="J1074" s="174"/>
      <c r="K1074" s="174"/>
      <c r="L1074" s="178"/>
      <c r="M1074" s="179"/>
      <c r="N1074" s="180"/>
      <c r="O1074" s="180"/>
      <c r="P1074" s="180"/>
      <c r="Q1074" s="180"/>
      <c r="R1074" s="180"/>
      <c r="S1074" s="283"/>
      <c r="T1074" s="290"/>
      <c r="U1074" s="287"/>
      <c r="V1074" s="181"/>
      <c r="AV1074" s="182" t="s">
        <v>146</v>
      </c>
      <c r="AW1074" s="182" t="s">
        <v>79</v>
      </c>
      <c r="AX1074" s="11" t="s">
        <v>79</v>
      </c>
      <c r="AY1074" s="11" t="s">
        <v>28</v>
      </c>
      <c r="AZ1074" s="11" t="s">
        <v>66</v>
      </c>
      <c r="BA1074" s="182" t="s">
        <v>137</v>
      </c>
    </row>
    <row r="1075" spans="1:67" s="266" customFormat="1" ht="16.5" customHeight="1" x14ac:dyDescent="0.2">
      <c r="A1075" s="200"/>
      <c r="B1075" s="28"/>
      <c r="C1075" s="214" t="s">
        <v>1380</v>
      </c>
      <c r="D1075" s="183" t="s">
        <v>217</v>
      </c>
      <c r="E1075" s="320" t="s">
        <v>1381</v>
      </c>
      <c r="F1075" s="321" t="s">
        <v>1382</v>
      </c>
      <c r="G1075" s="183" t="s">
        <v>263</v>
      </c>
      <c r="H1075" s="184">
        <v>15</v>
      </c>
      <c r="I1075" s="185">
        <v>220</v>
      </c>
      <c r="J1075" s="186">
        <f>ROUND(I1075*H1075,2)</f>
        <v>3300</v>
      </c>
      <c r="K1075" s="321" t="s">
        <v>143</v>
      </c>
      <c r="L1075" s="187"/>
      <c r="M1075" s="188" t="s">
        <v>1</v>
      </c>
      <c r="N1075" s="189" t="s">
        <v>38</v>
      </c>
      <c r="O1075" s="53"/>
      <c r="P1075" s="160">
        <f>O1075*H1075</f>
        <v>0</v>
      </c>
      <c r="Q1075" s="160">
        <v>1.57E-3</v>
      </c>
      <c r="R1075" s="160">
        <f>Q1075*H1075</f>
        <v>2.3550000000000001E-2</v>
      </c>
      <c r="S1075" s="283"/>
      <c r="T1075" s="283">
        <v>0</v>
      </c>
      <c r="U1075" s="287"/>
      <c r="V1075" s="161">
        <f>T1075*H1075</f>
        <v>0</v>
      </c>
      <c r="AT1075" s="268" t="s">
        <v>292</v>
      </c>
      <c r="AV1075" s="268" t="s">
        <v>217</v>
      </c>
      <c r="AW1075" s="268" t="s">
        <v>79</v>
      </c>
      <c r="BA1075" s="268" t="s">
        <v>137</v>
      </c>
      <c r="BG1075" s="162">
        <f>IF(N1075="základní",J1075,0)</f>
        <v>0</v>
      </c>
      <c r="BH1075" s="162">
        <f>IF(N1075="snížená",J1075,0)</f>
        <v>3300</v>
      </c>
      <c r="BI1075" s="162">
        <f>IF(N1075="zákl. přenesená",J1075,0)</f>
        <v>0</v>
      </c>
      <c r="BJ1075" s="162">
        <f>IF(N1075="sníž. přenesená",J1075,0)</f>
        <v>0</v>
      </c>
      <c r="BK1075" s="162">
        <f>IF(N1075="nulová",J1075,0)</f>
        <v>0</v>
      </c>
      <c r="BL1075" s="268" t="s">
        <v>79</v>
      </c>
      <c r="BM1075" s="162">
        <f>ROUND(I1075*H1075,2)</f>
        <v>3300</v>
      </c>
      <c r="BN1075" s="268" t="s">
        <v>205</v>
      </c>
      <c r="BO1075" s="268" t="s">
        <v>1383</v>
      </c>
    </row>
    <row r="1076" spans="1:67" s="11" customFormat="1" x14ac:dyDescent="0.2">
      <c r="A1076" s="241"/>
      <c r="B1076" s="173"/>
      <c r="C1076" s="198"/>
      <c r="D1076" s="165" t="s">
        <v>146</v>
      </c>
      <c r="E1076" s="175" t="s">
        <v>1</v>
      </c>
      <c r="F1076" s="175" t="s">
        <v>8</v>
      </c>
      <c r="G1076" s="174"/>
      <c r="H1076" s="176">
        <v>15</v>
      </c>
      <c r="I1076" s="177"/>
      <c r="J1076" s="174"/>
      <c r="K1076" s="174"/>
      <c r="L1076" s="178"/>
      <c r="M1076" s="179"/>
      <c r="N1076" s="180"/>
      <c r="O1076" s="180"/>
      <c r="P1076" s="180"/>
      <c r="Q1076" s="180"/>
      <c r="R1076" s="180"/>
      <c r="S1076" s="283"/>
      <c r="T1076" s="290"/>
      <c r="U1076" s="287"/>
      <c r="V1076" s="181"/>
      <c r="AV1076" s="182" t="s">
        <v>146</v>
      </c>
      <c r="AW1076" s="182" t="s">
        <v>79</v>
      </c>
      <c r="AX1076" s="11" t="s">
        <v>79</v>
      </c>
      <c r="AY1076" s="11" t="s">
        <v>28</v>
      </c>
      <c r="AZ1076" s="11" t="s">
        <v>66</v>
      </c>
      <c r="BA1076" s="182" t="s">
        <v>137</v>
      </c>
    </row>
    <row r="1077" spans="1:67" s="266" customFormat="1" ht="16.5" customHeight="1" x14ac:dyDescent="0.2">
      <c r="A1077" s="200"/>
      <c r="B1077" s="28"/>
      <c r="C1077" s="214" t="s">
        <v>1384</v>
      </c>
      <c r="D1077" s="183" t="s">
        <v>217</v>
      </c>
      <c r="E1077" s="320" t="s">
        <v>1385</v>
      </c>
      <c r="F1077" s="321" t="s">
        <v>1386</v>
      </c>
      <c r="G1077" s="183" t="s">
        <v>263</v>
      </c>
      <c r="H1077" s="184">
        <v>20</v>
      </c>
      <c r="I1077" s="185">
        <v>18</v>
      </c>
      <c r="J1077" s="186">
        <f>ROUND(I1077*H1077,2)</f>
        <v>360</v>
      </c>
      <c r="K1077" s="321" t="s">
        <v>143</v>
      </c>
      <c r="L1077" s="187"/>
      <c r="M1077" s="188" t="s">
        <v>1</v>
      </c>
      <c r="N1077" s="189" t="s">
        <v>38</v>
      </c>
      <c r="O1077" s="53"/>
      <c r="P1077" s="160">
        <f>O1077*H1077</f>
        <v>0</v>
      </c>
      <c r="Q1077" s="160">
        <v>1.6000000000000001E-4</v>
      </c>
      <c r="R1077" s="160">
        <f>Q1077*H1077</f>
        <v>3.2000000000000002E-3</v>
      </c>
      <c r="S1077" s="283"/>
      <c r="T1077" s="283">
        <v>0</v>
      </c>
      <c r="U1077" s="287"/>
      <c r="V1077" s="161">
        <f>T1077*H1077</f>
        <v>0</v>
      </c>
      <c r="AT1077" s="268" t="s">
        <v>292</v>
      </c>
      <c r="AV1077" s="268" t="s">
        <v>217</v>
      </c>
      <c r="AW1077" s="268" t="s">
        <v>79</v>
      </c>
      <c r="BA1077" s="268" t="s">
        <v>137</v>
      </c>
      <c r="BG1077" s="162">
        <f>IF(N1077="základní",J1077,0)</f>
        <v>0</v>
      </c>
      <c r="BH1077" s="162">
        <f>IF(N1077="snížená",J1077,0)</f>
        <v>360</v>
      </c>
      <c r="BI1077" s="162">
        <f>IF(N1077="zákl. přenesená",J1077,0)</f>
        <v>0</v>
      </c>
      <c r="BJ1077" s="162">
        <f>IF(N1077="sníž. přenesená",J1077,0)</f>
        <v>0</v>
      </c>
      <c r="BK1077" s="162">
        <f>IF(N1077="nulová",J1077,0)</f>
        <v>0</v>
      </c>
      <c r="BL1077" s="268" t="s">
        <v>79</v>
      </c>
      <c r="BM1077" s="162">
        <f>ROUND(I1077*H1077,2)</f>
        <v>360</v>
      </c>
      <c r="BN1077" s="268" t="s">
        <v>205</v>
      </c>
      <c r="BO1077" s="268" t="s">
        <v>1387</v>
      </c>
    </row>
    <row r="1078" spans="1:67" s="11" customFormat="1" x14ac:dyDescent="0.2">
      <c r="A1078" s="241"/>
      <c r="B1078" s="173"/>
      <c r="C1078" s="198"/>
      <c r="D1078" s="165" t="s">
        <v>146</v>
      </c>
      <c r="E1078" s="175" t="s">
        <v>1</v>
      </c>
      <c r="F1078" s="175" t="s">
        <v>230</v>
      </c>
      <c r="G1078" s="174"/>
      <c r="H1078" s="176">
        <v>20</v>
      </c>
      <c r="I1078" s="177"/>
      <c r="J1078" s="174"/>
      <c r="K1078" s="174"/>
      <c r="L1078" s="178"/>
      <c r="M1078" s="179"/>
      <c r="N1078" s="180"/>
      <c r="O1078" s="180"/>
      <c r="P1078" s="180"/>
      <c r="Q1078" s="180"/>
      <c r="R1078" s="180"/>
      <c r="S1078" s="283"/>
      <c r="T1078" s="290"/>
      <c r="U1078" s="287"/>
      <c r="V1078" s="181"/>
      <c r="AV1078" s="182" t="s">
        <v>146</v>
      </c>
      <c r="AW1078" s="182" t="s">
        <v>79</v>
      </c>
      <c r="AX1078" s="11" t="s">
        <v>79</v>
      </c>
      <c r="AY1078" s="11" t="s">
        <v>28</v>
      </c>
      <c r="AZ1078" s="11" t="s">
        <v>66</v>
      </c>
      <c r="BA1078" s="182" t="s">
        <v>137</v>
      </c>
    </row>
    <row r="1079" spans="1:67" s="266" customFormat="1" ht="16.5" customHeight="1" x14ac:dyDescent="0.2">
      <c r="A1079" s="200"/>
      <c r="B1079" s="28"/>
      <c r="C1079" s="214" t="s">
        <v>1388</v>
      </c>
      <c r="D1079" s="183" t="s">
        <v>217</v>
      </c>
      <c r="E1079" s="320" t="s">
        <v>1389</v>
      </c>
      <c r="F1079" s="321" t="s">
        <v>1390</v>
      </c>
      <c r="G1079" s="183" t="s">
        <v>263</v>
      </c>
      <c r="H1079" s="184">
        <v>45</v>
      </c>
      <c r="I1079" s="185">
        <v>27</v>
      </c>
      <c r="J1079" s="186">
        <f>ROUND(I1079*H1079,2)</f>
        <v>1215</v>
      </c>
      <c r="K1079" s="321" t="s">
        <v>143</v>
      </c>
      <c r="L1079" s="187"/>
      <c r="M1079" s="188" t="s">
        <v>1</v>
      </c>
      <c r="N1079" s="189" t="s">
        <v>38</v>
      </c>
      <c r="O1079" s="53"/>
      <c r="P1079" s="160">
        <f>O1079*H1079</f>
        <v>0</v>
      </c>
      <c r="Q1079" s="160">
        <v>2.5000000000000001E-4</v>
      </c>
      <c r="R1079" s="160">
        <f>Q1079*H1079</f>
        <v>1.125E-2</v>
      </c>
      <c r="S1079" s="283"/>
      <c r="T1079" s="283">
        <v>0</v>
      </c>
      <c r="U1079" s="287"/>
      <c r="V1079" s="161">
        <f>T1079*H1079</f>
        <v>0</v>
      </c>
      <c r="AT1079" s="268" t="s">
        <v>292</v>
      </c>
      <c r="AV1079" s="268" t="s">
        <v>217</v>
      </c>
      <c r="AW1079" s="268" t="s">
        <v>79</v>
      </c>
      <c r="BA1079" s="268" t="s">
        <v>137</v>
      </c>
      <c r="BG1079" s="162">
        <f>IF(N1079="základní",J1079,0)</f>
        <v>0</v>
      </c>
      <c r="BH1079" s="162">
        <f>IF(N1079="snížená",J1079,0)</f>
        <v>1215</v>
      </c>
      <c r="BI1079" s="162">
        <f>IF(N1079="zákl. přenesená",J1079,0)</f>
        <v>0</v>
      </c>
      <c r="BJ1079" s="162">
        <f>IF(N1079="sníž. přenesená",J1079,0)</f>
        <v>0</v>
      </c>
      <c r="BK1079" s="162">
        <f>IF(N1079="nulová",J1079,0)</f>
        <v>0</v>
      </c>
      <c r="BL1079" s="268" t="s">
        <v>79</v>
      </c>
      <c r="BM1079" s="162">
        <f>ROUND(I1079*H1079,2)</f>
        <v>1215</v>
      </c>
      <c r="BN1079" s="268" t="s">
        <v>205</v>
      </c>
      <c r="BO1079" s="268" t="s">
        <v>1391</v>
      </c>
    </row>
    <row r="1080" spans="1:67" s="11" customFormat="1" x14ac:dyDescent="0.2">
      <c r="A1080" s="241"/>
      <c r="B1080" s="173"/>
      <c r="C1080" s="198"/>
      <c r="D1080" s="165" t="s">
        <v>146</v>
      </c>
      <c r="E1080" s="175" t="s">
        <v>1</v>
      </c>
      <c r="F1080" s="175" t="s">
        <v>358</v>
      </c>
      <c r="G1080" s="174"/>
      <c r="H1080" s="176">
        <v>45</v>
      </c>
      <c r="I1080" s="177"/>
      <c r="J1080" s="174"/>
      <c r="K1080" s="174"/>
      <c r="L1080" s="178"/>
      <c r="M1080" s="179"/>
      <c r="N1080" s="180"/>
      <c r="O1080" s="180"/>
      <c r="P1080" s="180"/>
      <c r="Q1080" s="180"/>
      <c r="R1080" s="180"/>
      <c r="S1080" s="283"/>
      <c r="T1080" s="290"/>
      <c r="U1080" s="287"/>
      <c r="V1080" s="181"/>
      <c r="AV1080" s="182" t="s">
        <v>146</v>
      </c>
      <c r="AW1080" s="182" t="s">
        <v>79</v>
      </c>
      <c r="AX1080" s="11" t="s">
        <v>79</v>
      </c>
      <c r="AY1080" s="11" t="s">
        <v>28</v>
      </c>
      <c r="AZ1080" s="11" t="s">
        <v>66</v>
      </c>
      <c r="BA1080" s="182" t="s">
        <v>137</v>
      </c>
    </row>
    <row r="1081" spans="1:67" s="266" customFormat="1" ht="16.5" customHeight="1" x14ac:dyDescent="0.2">
      <c r="A1081" s="200"/>
      <c r="B1081" s="28"/>
      <c r="C1081" s="214" t="s">
        <v>1392</v>
      </c>
      <c r="D1081" s="183" t="s">
        <v>217</v>
      </c>
      <c r="E1081" s="320" t="s">
        <v>1393</v>
      </c>
      <c r="F1081" s="321" t="s">
        <v>1394</v>
      </c>
      <c r="G1081" s="183" t="s">
        <v>263</v>
      </c>
      <c r="H1081" s="184">
        <v>8</v>
      </c>
      <c r="I1081" s="185">
        <v>39</v>
      </c>
      <c r="J1081" s="186">
        <f>ROUND(I1081*H1081,2)</f>
        <v>312</v>
      </c>
      <c r="K1081" s="321" t="s">
        <v>143</v>
      </c>
      <c r="L1081" s="187"/>
      <c r="M1081" s="188" t="s">
        <v>1</v>
      </c>
      <c r="N1081" s="189" t="s">
        <v>38</v>
      </c>
      <c r="O1081" s="53"/>
      <c r="P1081" s="160">
        <f>O1081*H1081</f>
        <v>0</v>
      </c>
      <c r="Q1081" s="160">
        <v>2.4000000000000001E-4</v>
      </c>
      <c r="R1081" s="160">
        <f>Q1081*H1081</f>
        <v>1.92E-3</v>
      </c>
      <c r="S1081" s="283"/>
      <c r="T1081" s="283">
        <v>0</v>
      </c>
      <c r="U1081" s="287"/>
      <c r="V1081" s="161">
        <f>T1081*H1081</f>
        <v>0</v>
      </c>
      <c r="AT1081" s="268" t="s">
        <v>292</v>
      </c>
      <c r="AV1081" s="268" t="s">
        <v>217</v>
      </c>
      <c r="AW1081" s="268" t="s">
        <v>79</v>
      </c>
      <c r="BA1081" s="268" t="s">
        <v>137</v>
      </c>
      <c r="BG1081" s="162">
        <f>IF(N1081="základní",J1081,0)</f>
        <v>0</v>
      </c>
      <c r="BH1081" s="162">
        <f>IF(N1081="snížená",J1081,0)</f>
        <v>312</v>
      </c>
      <c r="BI1081" s="162">
        <f>IF(N1081="zákl. přenesená",J1081,0)</f>
        <v>0</v>
      </c>
      <c r="BJ1081" s="162">
        <f>IF(N1081="sníž. přenesená",J1081,0)</f>
        <v>0</v>
      </c>
      <c r="BK1081" s="162">
        <f>IF(N1081="nulová",J1081,0)</f>
        <v>0</v>
      </c>
      <c r="BL1081" s="268" t="s">
        <v>79</v>
      </c>
      <c r="BM1081" s="162">
        <f>ROUND(I1081*H1081,2)</f>
        <v>312</v>
      </c>
      <c r="BN1081" s="268" t="s">
        <v>205</v>
      </c>
      <c r="BO1081" s="268" t="s">
        <v>1395</v>
      </c>
    </row>
    <row r="1082" spans="1:67" s="11" customFormat="1" x14ac:dyDescent="0.2">
      <c r="A1082" s="241"/>
      <c r="B1082" s="173"/>
      <c r="C1082" s="198"/>
      <c r="D1082" s="165" t="s">
        <v>146</v>
      </c>
      <c r="E1082" s="175" t="s">
        <v>1</v>
      </c>
      <c r="F1082" s="175" t="s">
        <v>176</v>
      </c>
      <c r="G1082" s="174"/>
      <c r="H1082" s="176">
        <v>8</v>
      </c>
      <c r="I1082" s="177"/>
      <c r="J1082" s="174"/>
      <c r="K1082" s="174"/>
      <c r="L1082" s="178"/>
      <c r="M1082" s="179"/>
      <c r="N1082" s="180"/>
      <c r="O1082" s="180"/>
      <c r="P1082" s="180"/>
      <c r="Q1082" s="180"/>
      <c r="R1082" s="180"/>
      <c r="S1082" s="283"/>
      <c r="T1082" s="290"/>
      <c r="U1082" s="287"/>
      <c r="V1082" s="181"/>
      <c r="AV1082" s="182" t="s">
        <v>146</v>
      </c>
      <c r="AW1082" s="182" t="s">
        <v>79</v>
      </c>
      <c r="AX1082" s="11" t="s">
        <v>79</v>
      </c>
      <c r="AY1082" s="11" t="s">
        <v>28</v>
      </c>
      <c r="AZ1082" s="11" t="s">
        <v>66</v>
      </c>
      <c r="BA1082" s="182" t="s">
        <v>137</v>
      </c>
    </row>
    <row r="1083" spans="1:67" s="266" customFormat="1" ht="16.5" customHeight="1" x14ac:dyDescent="0.2">
      <c r="A1083" s="200"/>
      <c r="B1083" s="28"/>
      <c r="C1083" s="196" t="s">
        <v>1396</v>
      </c>
      <c r="D1083" s="154" t="s">
        <v>139</v>
      </c>
      <c r="E1083" s="318" t="s">
        <v>1397</v>
      </c>
      <c r="F1083" s="319" t="s">
        <v>1398</v>
      </c>
      <c r="G1083" s="154" t="s">
        <v>263</v>
      </c>
      <c r="H1083" s="155">
        <v>140</v>
      </c>
      <c r="I1083" s="156">
        <v>20</v>
      </c>
      <c r="J1083" s="157">
        <f>ROUND(I1083*H1083,2)</f>
        <v>2800</v>
      </c>
      <c r="K1083" s="319" t="s">
        <v>143</v>
      </c>
      <c r="L1083" s="32"/>
      <c r="M1083" s="158" t="s">
        <v>1</v>
      </c>
      <c r="N1083" s="159" t="s">
        <v>38</v>
      </c>
      <c r="O1083" s="53"/>
      <c r="P1083" s="160">
        <f>O1083*H1083</f>
        <v>0</v>
      </c>
      <c r="Q1083" s="160">
        <v>0</v>
      </c>
      <c r="R1083" s="160">
        <f>Q1083*H1083</f>
        <v>0</v>
      </c>
      <c r="S1083" s="283"/>
      <c r="T1083" s="283">
        <v>0</v>
      </c>
      <c r="U1083" s="287"/>
      <c r="V1083" s="161">
        <f>T1083*H1083</f>
        <v>0</v>
      </c>
      <c r="AT1083" s="268" t="s">
        <v>205</v>
      </c>
      <c r="AV1083" s="268" t="s">
        <v>139</v>
      </c>
      <c r="AW1083" s="268" t="s">
        <v>79</v>
      </c>
      <c r="BA1083" s="268" t="s">
        <v>137</v>
      </c>
      <c r="BG1083" s="162">
        <f>IF(N1083="základní",J1083,0)</f>
        <v>0</v>
      </c>
      <c r="BH1083" s="162">
        <f>IF(N1083="snížená",J1083,0)</f>
        <v>2800</v>
      </c>
      <c r="BI1083" s="162">
        <f>IF(N1083="zákl. přenesená",J1083,0)</f>
        <v>0</v>
      </c>
      <c r="BJ1083" s="162">
        <f>IF(N1083="sníž. přenesená",J1083,0)</f>
        <v>0</v>
      </c>
      <c r="BK1083" s="162">
        <f>IF(N1083="nulová",J1083,0)</f>
        <v>0</v>
      </c>
      <c r="BL1083" s="268" t="s">
        <v>79</v>
      </c>
      <c r="BM1083" s="162">
        <f>ROUND(I1083*H1083,2)</f>
        <v>2800</v>
      </c>
      <c r="BN1083" s="268" t="s">
        <v>205</v>
      </c>
      <c r="BO1083" s="268" t="s">
        <v>1399</v>
      </c>
    </row>
    <row r="1084" spans="1:67" s="10" customFormat="1" x14ac:dyDescent="0.2">
      <c r="A1084" s="240"/>
      <c r="B1084" s="163"/>
      <c r="C1084" s="197"/>
      <c r="D1084" s="165" t="s">
        <v>146</v>
      </c>
      <c r="E1084" s="166" t="s">
        <v>1</v>
      </c>
      <c r="F1084" s="166" t="s">
        <v>635</v>
      </c>
      <c r="G1084" s="164"/>
      <c r="H1084" s="166" t="s">
        <v>1</v>
      </c>
      <c r="I1084" s="167"/>
      <c r="J1084" s="164"/>
      <c r="K1084" s="164"/>
      <c r="L1084" s="168"/>
      <c r="M1084" s="169"/>
      <c r="N1084" s="170"/>
      <c r="O1084" s="170"/>
      <c r="P1084" s="170"/>
      <c r="Q1084" s="170"/>
      <c r="R1084" s="170"/>
      <c r="S1084" s="283"/>
      <c r="T1084" s="288"/>
      <c r="U1084" s="287"/>
      <c r="V1084" s="171"/>
      <c r="AV1084" s="172" t="s">
        <v>146</v>
      </c>
      <c r="AW1084" s="172" t="s">
        <v>79</v>
      </c>
      <c r="AX1084" s="10" t="s">
        <v>73</v>
      </c>
      <c r="AY1084" s="10" t="s">
        <v>28</v>
      </c>
      <c r="AZ1084" s="10" t="s">
        <v>66</v>
      </c>
      <c r="BA1084" s="172" t="s">
        <v>137</v>
      </c>
    </row>
    <row r="1085" spans="1:67" s="11" customFormat="1" x14ac:dyDescent="0.2">
      <c r="A1085" s="241"/>
      <c r="B1085" s="173"/>
      <c r="C1085" s="198"/>
      <c r="D1085" s="165" t="s">
        <v>146</v>
      </c>
      <c r="E1085" s="175" t="s">
        <v>1</v>
      </c>
      <c r="F1085" s="175" t="s">
        <v>837</v>
      </c>
      <c r="G1085" s="174"/>
      <c r="H1085" s="176">
        <v>140</v>
      </c>
      <c r="I1085" s="177"/>
      <c r="J1085" s="174"/>
      <c r="K1085" s="174"/>
      <c r="L1085" s="178"/>
      <c r="M1085" s="179"/>
      <c r="N1085" s="180"/>
      <c r="O1085" s="180"/>
      <c r="P1085" s="180"/>
      <c r="Q1085" s="180"/>
      <c r="R1085" s="180"/>
      <c r="S1085" s="283"/>
      <c r="T1085" s="290"/>
      <c r="U1085" s="287"/>
      <c r="V1085" s="181"/>
      <c r="AV1085" s="182" t="s">
        <v>146</v>
      </c>
      <c r="AW1085" s="182" t="s">
        <v>79</v>
      </c>
      <c r="AX1085" s="11" t="s">
        <v>79</v>
      </c>
      <c r="AY1085" s="11" t="s">
        <v>28</v>
      </c>
      <c r="AZ1085" s="11" t="s">
        <v>66</v>
      </c>
      <c r="BA1085" s="182" t="s">
        <v>137</v>
      </c>
    </row>
    <row r="1086" spans="1:67" s="266" customFormat="1" ht="16.5" customHeight="1" x14ac:dyDescent="0.2">
      <c r="A1086" s="200"/>
      <c r="B1086" s="28"/>
      <c r="C1086" s="196" t="s">
        <v>1400</v>
      </c>
      <c r="D1086" s="154" t="s">
        <v>139</v>
      </c>
      <c r="E1086" s="318" t="s">
        <v>1401</v>
      </c>
      <c r="F1086" s="319" t="s">
        <v>1402</v>
      </c>
      <c r="G1086" s="154" t="s">
        <v>263</v>
      </c>
      <c r="H1086" s="155">
        <v>80</v>
      </c>
      <c r="I1086" s="156">
        <v>25</v>
      </c>
      <c r="J1086" s="157">
        <f>ROUND(I1086*H1086,2)</f>
        <v>2000</v>
      </c>
      <c r="K1086" s="319" t="s">
        <v>143</v>
      </c>
      <c r="L1086" s="32"/>
      <c r="M1086" s="158" t="s">
        <v>1</v>
      </c>
      <c r="N1086" s="159" t="s">
        <v>38</v>
      </c>
      <c r="O1086" s="53"/>
      <c r="P1086" s="160">
        <f>O1086*H1086</f>
        <v>0</v>
      </c>
      <c r="Q1086" s="160">
        <v>0</v>
      </c>
      <c r="R1086" s="160">
        <f>Q1086*H1086</f>
        <v>0</v>
      </c>
      <c r="S1086" s="283"/>
      <c r="T1086" s="283">
        <v>0</v>
      </c>
      <c r="U1086" s="287"/>
      <c r="V1086" s="161">
        <f>T1086*H1086</f>
        <v>0</v>
      </c>
      <c r="AT1086" s="268" t="s">
        <v>205</v>
      </c>
      <c r="AV1086" s="268" t="s">
        <v>139</v>
      </c>
      <c r="AW1086" s="268" t="s">
        <v>79</v>
      </c>
      <c r="BA1086" s="268" t="s">
        <v>137</v>
      </c>
      <c r="BG1086" s="162">
        <f>IF(N1086="základní",J1086,0)</f>
        <v>0</v>
      </c>
      <c r="BH1086" s="162">
        <f>IF(N1086="snížená",J1086,0)</f>
        <v>2000</v>
      </c>
      <c r="BI1086" s="162">
        <f>IF(N1086="zákl. přenesená",J1086,0)</f>
        <v>0</v>
      </c>
      <c r="BJ1086" s="162">
        <f>IF(N1086="sníž. přenesená",J1086,0)</f>
        <v>0</v>
      </c>
      <c r="BK1086" s="162">
        <f>IF(N1086="nulová",J1086,0)</f>
        <v>0</v>
      </c>
      <c r="BL1086" s="268" t="s">
        <v>79</v>
      </c>
      <c r="BM1086" s="162">
        <f>ROUND(I1086*H1086,2)</f>
        <v>2000</v>
      </c>
      <c r="BN1086" s="268" t="s">
        <v>205</v>
      </c>
      <c r="BO1086" s="268" t="s">
        <v>1403</v>
      </c>
    </row>
    <row r="1087" spans="1:67" s="10" customFormat="1" x14ac:dyDescent="0.2">
      <c r="A1087" s="240"/>
      <c r="B1087" s="163"/>
      <c r="C1087" s="197"/>
      <c r="D1087" s="165" t="s">
        <v>146</v>
      </c>
      <c r="E1087" s="166" t="s">
        <v>1</v>
      </c>
      <c r="F1087" s="166" t="s">
        <v>635</v>
      </c>
      <c r="G1087" s="164"/>
      <c r="H1087" s="166" t="s">
        <v>1</v>
      </c>
      <c r="I1087" s="167"/>
      <c r="J1087" s="164"/>
      <c r="K1087" s="164"/>
      <c r="L1087" s="168"/>
      <c r="M1087" s="169"/>
      <c r="N1087" s="170"/>
      <c r="O1087" s="170"/>
      <c r="P1087" s="170"/>
      <c r="Q1087" s="170"/>
      <c r="R1087" s="170"/>
      <c r="S1087" s="283"/>
      <c r="T1087" s="288"/>
      <c r="U1087" s="287"/>
      <c r="V1087" s="171"/>
      <c r="AV1087" s="172" t="s">
        <v>146</v>
      </c>
      <c r="AW1087" s="172" t="s">
        <v>79</v>
      </c>
      <c r="AX1087" s="10" t="s">
        <v>73</v>
      </c>
      <c r="AY1087" s="10" t="s">
        <v>28</v>
      </c>
      <c r="AZ1087" s="10" t="s">
        <v>66</v>
      </c>
      <c r="BA1087" s="172" t="s">
        <v>137</v>
      </c>
    </row>
    <row r="1088" spans="1:67" s="11" customFormat="1" x14ac:dyDescent="0.2">
      <c r="A1088" s="241"/>
      <c r="B1088" s="173"/>
      <c r="C1088" s="198"/>
      <c r="D1088" s="165" t="s">
        <v>146</v>
      </c>
      <c r="E1088" s="175" t="s">
        <v>1</v>
      </c>
      <c r="F1088" s="175" t="s">
        <v>559</v>
      </c>
      <c r="G1088" s="174"/>
      <c r="H1088" s="176">
        <v>80</v>
      </c>
      <c r="I1088" s="177"/>
      <c r="J1088" s="174"/>
      <c r="K1088" s="174"/>
      <c r="L1088" s="178"/>
      <c r="M1088" s="179"/>
      <c r="N1088" s="180"/>
      <c r="O1088" s="180"/>
      <c r="P1088" s="180"/>
      <c r="Q1088" s="180"/>
      <c r="R1088" s="180"/>
      <c r="S1088" s="283"/>
      <c r="T1088" s="290"/>
      <c r="U1088" s="287"/>
      <c r="V1088" s="181"/>
      <c r="AV1088" s="182" t="s">
        <v>146</v>
      </c>
      <c r="AW1088" s="182" t="s">
        <v>79</v>
      </c>
      <c r="AX1088" s="11" t="s">
        <v>79</v>
      </c>
      <c r="AY1088" s="11" t="s">
        <v>28</v>
      </c>
      <c r="AZ1088" s="11" t="s">
        <v>66</v>
      </c>
      <c r="BA1088" s="182" t="s">
        <v>137</v>
      </c>
    </row>
    <row r="1089" spans="1:67" s="266" customFormat="1" ht="16.5" customHeight="1" x14ac:dyDescent="0.2">
      <c r="A1089" s="200"/>
      <c r="B1089" s="28"/>
      <c r="C1089" s="214" t="s">
        <v>1404</v>
      </c>
      <c r="D1089" s="183" t="s">
        <v>217</v>
      </c>
      <c r="E1089" s="320" t="s">
        <v>1405</v>
      </c>
      <c r="F1089" s="321" t="s">
        <v>1406</v>
      </c>
      <c r="G1089" s="183" t="s">
        <v>263</v>
      </c>
      <c r="H1089" s="184">
        <v>140</v>
      </c>
      <c r="I1089" s="185">
        <v>11</v>
      </c>
      <c r="J1089" s="186">
        <f>ROUND(I1089*H1089,2)</f>
        <v>1540</v>
      </c>
      <c r="K1089" s="321" t="s">
        <v>143</v>
      </c>
      <c r="L1089" s="187"/>
      <c r="M1089" s="188" t="s">
        <v>1</v>
      </c>
      <c r="N1089" s="189" t="s">
        <v>38</v>
      </c>
      <c r="O1089" s="53"/>
      <c r="P1089" s="160">
        <f>O1089*H1089</f>
        <v>0</v>
      </c>
      <c r="Q1089" s="160">
        <v>5.0000000000000002E-5</v>
      </c>
      <c r="R1089" s="160">
        <f>Q1089*H1089</f>
        <v>7.0000000000000001E-3</v>
      </c>
      <c r="S1089" s="283"/>
      <c r="T1089" s="283">
        <v>0</v>
      </c>
      <c r="U1089" s="287"/>
      <c r="V1089" s="161">
        <f>T1089*H1089</f>
        <v>0</v>
      </c>
      <c r="AT1089" s="268" t="s">
        <v>292</v>
      </c>
      <c r="AV1089" s="268" t="s">
        <v>217</v>
      </c>
      <c r="AW1089" s="268" t="s">
        <v>79</v>
      </c>
      <c r="BA1089" s="268" t="s">
        <v>137</v>
      </c>
      <c r="BG1089" s="162">
        <f>IF(N1089="základní",J1089,0)</f>
        <v>0</v>
      </c>
      <c r="BH1089" s="162">
        <f>IF(N1089="snížená",J1089,0)</f>
        <v>1540</v>
      </c>
      <c r="BI1089" s="162">
        <f>IF(N1089="zákl. přenesená",J1089,0)</f>
        <v>0</v>
      </c>
      <c r="BJ1089" s="162">
        <f>IF(N1089="sníž. přenesená",J1089,0)</f>
        <v>0</v>
      </c>
      <c r="BK1089" s="162">
        <f>IF(N1089="nulová",J1089,0)</f>
        <v>0</v>
      </c>
      <c r="BL1089" s="268" t="s">
        <v>79</v>
      </c>
      <c r="BM1089" s="162">
        <f>ROUND(I1089*H1089,2)</f>
        <v>1540</v>
      </c>
      <c r="BN1089" s="268" t="s">
        <v>205</v>
      </c>
      <c r="BO1089" s="268" t="s">
        <v>1407</v>
      </c>
    </row>
    <row r="1090" spans="1:67" s="11" customFormat="1" x14ac:dyDescent="0.2">
      <c r="A1090" s="241"/>
      <c r="B1090" s="173"/>
      <c r="C1090" s="198"/>
      <c r="D1090" s="165" t="s">
        <v>146</v>
      </c>
      <c r="E1090" s="175" t="s">
        <v>1</v>
      </c>
      <c r="F1090" s="175" t="s">
        <v>837</v>
      </c>
      <c r="G1090" s="174"/>
      <c r="H1090" s="176">
        <v>140</v>
      </c>
      <c r="I1090" s="177"/>
      <c r="J1090" s="174"/>
      <c r="K1090" s="174"/>
      <c r="L1090" s="178"/>
      <c r="M1090" s="179"/>
      <c r="N1090" s="180"/>
      <c r="O1090" s="180"/>
      <c r="P1090" s="180"/>
      <c r="Q1090" s="180"/>
      <c r="R1090" s="180"/>
      <c r="S1090" s="283"/>
      <c r="T1090" s="290"/>
      <c r="U1090" s="287"/>
      <c r="V1090" s="181"/>
      <c r="AV1090" s="182" t="s">
        <v>146</v>
      </c>
      <c r="AW1090" s="182" t="s">
        <v>79</v>
      </c>
      <c r="AX1090" s="11" t="s">
        <v>79</v>
      </c>
      <c r="AY1090" s="11" t="s">
        <v>28</v>
      </c>
      <c r="AZ1090" s="11" t="s">
        <v>66</v>
      </c>
      <c r="BA1090" s="182" t="s">
        <v>137</v>
      </c>
    </row>
    <row r="1091" spans="1:67" s="266" customFormat="1" ht="16.5" customHeight="1" x14ac:dyDescent="0.2">
      <c r="A1091" s="200"/>
      <c r="B1091" s="28"/>
      <c r="C1091" s="214" t="s">
        <v>1408</v>
      </c>
      <c r="D1091" s="183" t="s">
        <v>217</v>
      </c>
      <c r="E1091" s="320" t="s">
        <v>1409</v>
      </c>
      <c r="F1091" s="321" t="s">
        <v>1410</v>
      </c>
      <c r="G1091" s="183" t="s">
        <v>263</v>
      </c>
      <c r="H1091" s="184">
        <v>80</v>
      </c>
      <c r="I1091" s="185">
        <v>33</v>
      </c>
      <c r="J1091" s="186">
        <f>ROUND(I1091*H1091,2)</f>
        <v>2640</v>
      </c>
      <c r="K1091" s="321" t="s">
        <v>143</v>
      </c>
      <c r="L1091" s="187"/>
      <c r="M1091" s="188" t="s">
        <v>1</v>
      </c>
      <c r="N1091" s="189" t="s">
        <v>38</v>
      </c>
      <c r="O1091" s="53"/>
      <c r="P1091" s="160">
        <f>O1091*H1091</f>
        <v>0</v>
      </c>
      <c r="Q1091" s="160">
        <v>2.9999999999999997E-4</v>
      </c>
      <c r="R1091" s="160">
        <f>Q1091*H1091</f>
        <v>2.3999999999999997E-2</v>
      </c>
      <c r="S1091" s="283"/>
      <c r="T1091" s="283">
        <v>0</v>
      </c>
      <c r="U1091" s="287"/>
      <c r="V1091" s="161">
        <f>T1091*H1091</f>
        <v>0</v>
      </c>
      <c r="AT1091" s="268" t="s">
        <v>292</v>
      </c>
      <c r="AV1091" s="268" t="s">
        <v>217</v>
      </c>
      <c r="AW1091" s="268" t="s">
        <v>79</v>
      </c>
      <c r="BA1091" s="268" t="s">
        <v>137</v>
      </c>
      <c r="BG1091" s="162">
        <f>IF(N1091="základní",J1091,0)</f>
        <v>0</v>
      </c>
      <c r="BH1091" s="162">
        <f>IF(N1091="snížená",J1091,0)</f>
        <v>2640</v>
      </c>
      <c r="BI1091" s="162">
        <f>IF(N1091="zákl. přenesená",J1091,0)</f>
        <v>0</v>
      </c>
      <c r="BJ1091" s="162">
        <f>IF(N1091="sníž. přenesená",J1091,0)</f>
        <v>0</v>
      </c>
      <c r="BK1091" s="162">
        <f>IF(N1091="nulová",J1091,0)</f>
        <v>0</v>
      </c>
      <c r="BL1091" s="268" t="s">
        <v>79</v>
      </c>
      <c r="BM1091" s="162">
        <f>ROUND(I1091*H1091,2)</f>
        <v>2640</v>
      </c>
      <c r="BN1091" s="268" t="s">
        <v>205</v>
      </c>
      <c r="BO1091" s="268" t="s">
        <v>1411</v>
      </c>
    </row>
    <row r="1092" spans="1:67" s="11" customFormat="1" x14ac:dyDescent="0.2">
      <c r="A1092" s="241"/>
      <c r="B1092" s="173"/>
      <c r="C1092" s="198"/>
      <c r="D1092" s="165" t="s">
        <v>146</v>
      </c>
      <c r="E1092" s="175" t="s">
        <v>1</v>
      </c>
      <c r="F1092" s="175" t="s">
        <v>559</v>
      </c>
      <c r="G1092" s="174"/>
      <c r="H1092" s="176">
        <v>80</v>
      </c>
      <c r="I1092" s="177"/>
      <c r="J1092" s="174"/>
      <c r="K1092" s="174"/>
      <c r="L1092" s="178"/>
      <c r="M1092" s="179"/>
      <c r="N1092" s="180"/>
      <c r="O1092" s="180"/>
      <c r="P1092" s="180"/>
      <c r="Q1092" s="180"/>
      <c r="R1092" s="180"/>
      <c r="S1092" s="283"/>
      <c r="T1092" s="290"/>
      <c r="U1092" s="287"/>
      <c r="V1092" s="181"/>
      <c r="AV1092" s="182" t="s">
        <v>146</v>
      </c>
      <c r="AW1092" s="182" t="s">
        <v>79</v>
      </c>
      <c r="AX1092" s="11" t="s">
        <v>79</v>
      </c>
      <c r="AY1092" s="11" t="s">
        <v>28</v>
      </c>
      <c r="AZ1092" s="11" t="s">
        <v>66</v>
      </c>
      <c r="BA1092" s="182" t="s">
        <v>137</v>
      </c>
    </row>
    <row r="1093" spans="1:67" s="266" customFormat="1" ht="16.5" customHeight="1" x14ac:dyDescent="0.2">
      <c r="A1093" s="200"/>
      <c r="B1093" s="28"/>
      <c r="C1093" s="196" t="s">
        <v>1412</v>
      </c>
      <c r="D1093" s="154" t="s">
        <v>139</v>
      </c>
      <c r="E1093" s="318" t="s">
        <v>1413</v>
      </c>
      <c r="F1093" s="319" t="s">
        <v>1414</v>
      </c>
      <c r="G1093" s="154" t="s">
        <v>285</v>
      </c>
      <c r="H1093" s="155">
        <v>68</v>
      </c>
      <c r="I1093" s="156">
        <v>105</v>
      </c>
      <c r="J1093" s="157">
        <f>ROUND(I1093*H1093,2)</f>
        <v>7140</v>
      </c>
      <c r="K1093" s="319" t="s">
        <v>143</v>
      </c>
      <c r="L1093" s="32"/>
      <c r="M1093" s="158" t="s">
        <v>1</v>
      </c>
      <c r="N1093" s="159" t="s">
        <v>38</v>
      </c>
      <c r="O1093" s="53"/>
      <c r="P1093" s="160">
        <f>O1093*H1093</f>
        <v>0</v>
      </c>
      <c r="Q1093" s="160">
        <v>0</v>
      </c>
      <c r="R1093" s="160">
        <f>Q1093*H1093</f>
        <v>0</v>
      </c>
      <c r="S1093" s="283"/>
      <c r="T1093" s="283">
        <v>0</v>
      </c>
      <c r="U1093" s="287"/>
      <c r="V1093" s="161">
        <f>T1093*H1093</f>
        <v>0</v>
      </c>
      <c r="AT1093" s="268" t="s">
        <v>205</v>
      </c>
      <c r="AV1093" s="268" t="s">
        <v>139</v>
      </c>
      <c r="AW1093" s="268" t="s">
        <v>79</v>
      </c>
      <c r="BA1093" s="268" t="s">
        <v>137</v>
      </c>
      <c r="BG1093" s="162">
        <f>IF(N1093="základní",J1093,0)</f>
        <v>0</v>
      </c>
      <c r="BH1093" s="162">
        <f>IF(N1093="snížená",J1093,0)</f>
        <v>7140</v>
      </c>
      <c r="BI1093" s="162">
        <f>IF(N1093="zákl. přenesená",J1093,0)</f>
        <v>0</v>
      </c>
      <c r="BJ1093" s="162">
        <f>IF(N1093="sníž. přenesená",J1093,0)</f>
        <v>0</v>
      </c>
      <c r="BK1093" s="162">
        <f>IF(N1093="nulová",J1093,0)</f>
        <v>0</v>
      </c>
      <c r="BL1093" s="268" t="s">
        <v>79</v>
      </c>
      <c r="BM1093" s="162">
        <f>ROUND(I1093*H1093,2)</f>
        <v>7140</v>
      </c>
      <c r="BN1093" s="268" t="s">
        <v>205</v>
      </c>
      <c r="BO1093" s="268" t="s">
        <v>1415</v>
      </c>
    </row>
    <row r="1094" spans="1:67" s="10" customFormat="1" x14ac:dyDescent="0.2">
      <c r="A1094" s="240"/>
      <c r="B1094" s="163"/>
      <c r="C1094" s="197"/>
      <c r="D1094" s="165" t="s">
        <v>146</v>
      </c>
      <c r="E1094" s="166" t="s">
        <v>1</v>
      </c>
      <c r="F1094" s="166" t="s">
        <v>635</v>
      </c>
      <c r="G1094" s="164"/>
      <c r="H1094" s="166" t="s">
        <v>1</v>
      </c>
      <c r="I1094" s="167"/>
      <c r="J1094" s="164"/>
      <c r="K1094" s="164"/>
      <c r="L1094" s="168"/>
      <c r="M1094" s="169"/>
      <c r="N1094" s="170"/>
      <c r="O1094" s="170"/>
      <c r="P1094" s="170"/>
      <c r="Q1094" s="170"/>
      <c r="R1094" s="170"/>
      <c r="S1094" s="283"/>
      <c r="T1094" s="288"/>
      <c r="U1094" s="287"/>
      <c r="V1094" s="171"/>
      <c r="AV1094" s="172" t="s">
        <v>146</v>
      </c>
      <c r="AW1094" s="172" t="s">
        <v>79</v>
      </c>
      <c r="AX1094" s="10" t="s">
        <v>73</v>
      </c>
      <c r="AY1094" s="10" t="s">
        <v>28</v>
      </c>
      <c r="AZ1094" s="10" t="s">
        <v>66</v>
      </c>
      <c r="BA1094" s="172" t="s">
        <v>137</v>
      </c>
    </row>
    <row r="1095" spans="1:67" s="11" customFormat="1" x14ac:dyDescent="0.2">
      <c r="A1095" s="241"/>
      <c r="B1095" s="173"/>
      <c r="C1095" s="198"/>
      <c r="D1095" s="165" t="s">
        <v>146</v>
      </c>
      <c r="E1095" s="175" t="s">
        <v>1</v>
      </c>
      <c r="F1095" s="175" t="s">
        <v>500</v>
      </c>
      <c r="G1095" s="174"/>
      <c r="H1095" s="176">
        <v>68</v>
      </c>
      <c r="I1095" s="177"/>
      <c r="J1095" s="174"/>
      <c r="K1095" s="174"/>
      <c r="L1095" s="178"/>
      <c r="M1095" s="179"/>
      <c r="N1095" s="180"/>
      <c r="O1095" s="180"/>
      <c r="P1095" s="180"/>
      <c r="Q1095" s="180"/>
      <c r="R1095" s="180"/>
      <c r="S1095" s="283"/>
      <c r="T1095" s="290"/>
      <c r="U1095" s="287"/>
      <c r="V1095" s="181"/>
      <c r="AV1095" s="182" t="s">
        <v>146</v>
      </c>
      <c r="AW1095" s="182" t="s">
        <v>79</v>
      </c>
      <c r="AX1095" s="11" t="s">
        <v>79</v>
      </c>
      <c r="AY1095" s="11" t="s">
        <v>28</v>
      </c>
      <c r="AZ1095" s="11" t="s">
        <v>66</v>
      </c>
      <c r="BA1095" s="182" t="s">
        <v>137</v>
      </c>
    </row>
    <row r="1096" spans="1:67" s="266" customFormat="1" ht="16.5" customHeight="1" x14ac:dyDescent="0.2">
      <c r="A1096" s="200"/>
      <c r="B1096" s="28"/>
      <c r="C1096" s="196" t="s">
        <v>1416</v>
      </c>
      <c r="D1096" s="154" t="s">
        <v>139</v>
      </c>
      <c r="E1096" s="318" t="s">
        <v>1417</v>
      </c>
      <c r="F1096" s="319" t="s">
        <v>1418</v>
      </c>
      <c r="G1096" s="154" t="s">
        <v>285</v>
      </c>
      <c r="H1096" s="155">
        <v>18</v>
      </c>
      <c r="I1096" s="156">
        <v>120</v>
      </c>
      <c r="J1096" s="157">
        <f>ROUND(I1096*H1096,2)</f>
        <v>2160</v>
      </c>
      <c r="K1096" s="319" t="s">
        <v>143</v>
      </c>
      <c r="L1096" s="32"/>
      <c r="M1096" s="158" t="s">
        <v>1</v>
      </c>
      <c r="N1096" s="159" t="s">
        <v>38</v>
      </c>
      <c r="O1096" s="53"/>
      <c r="P1096" s="160">
        <f>O1096*H1096</f>
        <v>0</v>
      </c>
      <c r="Q1096" s="160">
        <v>0</v>
      </c>
      <c r="R1096" s="160">
        <f>Q1096*H1096</f>
        <v>0</v>
      </c>
      <c r="S1096" s="283"/>
      <c r="T1096" s="283">
        <v>0</v>
      </c>
      <c r="U1096" s="287"/>
      <c r="V1096" s="161">
        <f>T1096*H1096</f>
        <v>0</v>
      </c>
      <c r="AT1096" s="268" t="s">
        <v>205</v>
      </c>
      <c r="AV1096" s="268" t="s">
        <v>139</v>
      </c>
      <c r="AW1096" s="268" t="s">
        <v>79</v>
      </c>
      <c r="BA1096" s="268" t="s">
        <v>137</v>
      </c>
      <c r="BG1096" s="162">
        <f>IF(N1096="základní",J1096,0)</f>
        <v>0</v>
      </c>
      <c r="BH1096" s="162">
        <f>IF(N1096="snížená",J1096,0)</f>
        <v>2160</v>
      </c>
      <c r="BI1096" s="162">
        <f>IF(N1096="zákl. přenesená",J1096,0)</f>
        <v>0</v>
      </c>
      <c r="BJ1096" s="162">
        <f>IF(N1096="sníž. přenesená",J1096,0)</f>
        <v>0</v>
      </c>
      <c r="BK1096" s="162">
        <f>IF(N1096="nulová",J1096,0)</f>
        <v>0</v>
      </c>
      <c r="BL1096" s="268" t="s">
        <v>79</v>
      </c>
      <c r="BM1096" s="162">
        <f>ROUND(I1096*H1096,2)</f>
        <v>2160</v>
      </c>
      <c r="BN1096" s="268" t="s">
        <v>205</v>
      </c>
      <c r="BO1096" s="268" t="s">
        <v>1419</v>
      </c>
    </row>
    <row r="1097" spans="1:67" s="10" customFormat="1" x14ac:dyDescent="0.2">
      <c r="A1097" s="240"/>
      <c r="B1097" s="163"/>
      <c r="C1097" s="197"/>
      <c r="D1097" s="165" t="s">
        <v>146</v>
      </c>
      <c r="E1097" s="166" t="s">
        <v>1</v>
      </c>
      <c r="F1097" s="166" t="s">
        <v>635</v>
      </c>
      <c r="G1097" s="164"/>
      <c r="H1097" s="166" t="s">
        <v>1</v>
      </c>
      <c r="I1097" s="167"/>
      <c r="J1097" s="164"/>
      <c r="K1097" s="164"/>
      <c r="L1097" s="168"/>
      <c r="M1097" s="169"/>
      <c r="N1097" s="170"/>
      <c r="O1097" s="170"/>
      <c r="P1097" s="170"/>
      <c r="Q1097" s="170"/>
      <c r="R1097" s="170"/>
      <c r="S1097" s="283"/>
      <c r="T1097" s="288"/>
      <c r="U1097" s="287"/>
      <c r="V1097" s="171"/>
      <c r="AV1097" s="172" t="s">
        <v>146</v>
      </c>
      <c r="AW1097" s="172" t="s">
        <v>79</v>
      </c>
      <c r="AX1097" s="10" t="s">
        <v>73</v>
      </c>
      <c r="AY1097" s="10" t="s">
        <v>28</v>
      </c>
      <c r="AZ1097" s="10" t="s">
        <v>66</v>
      </c>
      <c r="BA1097" s="172" t="s">
        <v>137</v>
      </c>
    </row>
    <row r="1098" spans="1:67" s="11" customFormat="1" x14ac:dyDescent="0.2">
      <c r="A1098" s="241"/>
      <c r="B1098" s="173"/>
      <c r="C1098" s="198"/>
      <c r="D1098" s="165" t="s">
        <v>146</v>
      </c>
      <c r="E1098" s="175" t="s">
        <v>1</v>
      </c>
      <c r="F1098" s="175" t="s">
        <v>216</v>
      </c>
      <c r="G1098" s="174"/>
      <c r="H1098" s="176">
        <v>18</v>
      </c>
      <c r="I1098" s="177"/>
      <c r="J1098" s="174"/>
      <c r="K1098" s="174"/>
      <c r="L1098" s="178"/>
      <c r="M1098" s="179"/>
      <c r="N1098" s="180"/>
      <c r="O1098" s="180"/>
      <c r="P1098" s="180"/>
      <c r="Q1098" s="180"/>
      <c r="R1098" s="180"/>
      <c r="S1098" s="283"/>
      <c r="T1098" s="290"/>
      <c r="U1098" s="287"/>
      <c r="V1098" s="181"/>
      <c r="AV1098" s="182" t="s">
        <v>146</v>
      </c>
      <c r="AW1098" s="182" t="s">
        <v>79</v>
      </c>
      <c r="AX1098" s="11" t="s">
        <v>79</v>
      </c>
      <c r="AY1098" s="11" t="s">
        <v>28</v>
      </c>
      <c r="AZ1098" s="11" t="s">
        <v>66</v>
      </c>
      <c r="BA1098" s="182" t="s">
        <v>137</v>
      </c>
    </row>
    <row r="1099" spans="1:67" s="266" customFormat="1" ht="16.5" customHeight="1" x14ac:dyDescent="0.2">
      <c r="A1099" s="200"/>
      <c r="B1099" s="28"/>
      <c r="C1099" s="196" t="s">
        <v>1420</v>
      </c>
      <c r="D1099" s="154" t="s">
        <v>139</v>
      </c>
      <c r="E1099" s="318" t="s">
        <v>1421</v>
      </c>
      <c r="F1099" s="319" t="s">
        <v>1422</v>
      </c>
      <c r="G1099" s="154" t="s">
        <v>285</v>
      </c>
      <c r="H1099" s="155">
        <v>4</v>
      </c>
      <c r="I1099" s="156">
        <v>135</v>
      </c>
      <c r="J1099" s="157">
        <f>ROUND(I1099*H1099,2)</f>
        <v>540</v>
      </c>
      <c r="K1099" s="319" t="s">
        <v>143</v>
      </c>
      <c r="L1099" s="32"/>
      <c r="M1099" s="158" t="s">
        <v>1</v>
      </c>
      <c r="N1099" s="159" t="s">
        <v>38</v>
      </c>
      <c r="O1099" s="53"/>
      <c r="P1099" s="160">
        <f>O1099*H1099</f>
        <v>0</v>
      </c>
      <c r="Q1099" s="160">
        <v>0</v>
      </c>
      <c r="R1099" s="160">
        <f>Q1099*H1099</f>
        <v>0</v>
      </c>
      <c r="S1099" s="283"/>
      <c r="T1099" s="283">
        <v>0</v>
      </c>
      <c r="U1099" s="287"/>
      <c r="V1099" s="161">
        <f>T1099*H1099</f>
        <v>0</v>
      </c>
      <c r="AT1099" s="268" t="s">
        <v>205</v>
      </c>
      <c r="AV1099" s="268" t="s">
        <v>139</v>
      </c>
      <c r="AW1099" s="268" t="s">
        <v>79</v>
      </c>
      <c r="BA1099" s="268" t="s">
        <v>137</v>
      </c>
      <c r="BG1099" s="162">
        <f>IF(N1099="základní",J1099,0)</f>
        <v>0</v>
      </c>
      <c r="BH1099" s="162">
        <f>IF(N1099="snížená",J1099,0)</f>
        <v>540</v>
      </c>
      <c r="BI1099" s="162">
        <f>IF(N1099="zákl. přenesená",J1099,0)</f>
        <v>0</v>
      </c>
      <c r="BJ1099" s="162">
        <f>IF(N1099="sníž. přenesená",J1099,0)</f>
        <v>0</v>
      </c>
      <c r="BK1099" s="162">
        <f>IF(N1099="nulová",J1099,0)</f>
        <v>0</v>
      </c>
      <c r="BL1099" s="268" t="s">
        <v>79</v>
      </c>
      <c r="BM1099" s="162">
        <f>ROUND(I1099*H1099,2)</f>
        <v>540</v>
      </c>
      <c r="BN1099" s="268" t="s">
        <v>205</v>
      </c>
      <c r="BO1099" s="268" t="s">
        <v>1423</v>
      </c>
    </row>
    <row r="1100" spans="1:67" s="10" customFormat="1" x14ac:dyDescent="0.2">
      <c r="A1100" s="240"/>
      <c r="B1100" s="163"/>
      <c r="C1100" s="197"/>
      <c r="D1100" s="165" t="s">
        <v>146</v>
      </c>
      <c r="E1100" s="166" t="s">
        <v>1</v>
      </c>
      <c r="F1100" s="166" t="s">
        <v>635</v>
      </c>
      <c r="G1100" s="164"/>
      <c r="H1100" s="166" t="s">
        <v>1</v>
      </c>
      <c r="I1100" s="167"/>
      <c r="J1100" s="164"/>
      <c r="K1100" s="164"/>
      <c r="L1100" s="168"/>
      <c r="M1100" s="169"/>
      <c r="N1100" s="170"/>
      <c r="O1100" s="170"/>
      <c r="P1100" s="170"/>
      <c r="Q1100" s="170"/>
      <c r="R1100" s="170"/>
      <c r="S1100" s="283"/>
      <c r="T1100" s="288"/>
      <c r="U1100" s="287"/>
      <c r="V1100" s="171"/>
      <c r="AV1100" s="172" t="s">
        <v>146</v>
      </c>
      <c r="AW1100" s="172" t="s">
        <v>79</v>
      </c>
      <c r="AX1100" s="10" t="s">
        <v>73</v>
      </c>
      <c r="AY1100" s="10" t="s">
        <v>28</v>
      </c>
      <c r="AZ1100" s="10" t="s">
        <v>66</v>
      </c>
      <c r="BA1100" s="172" t="s">
        <v>137</v>
      </c>
    </row>
    <row r="1101" spans="1:67" s="11" customFormat="1" x14ac:dyDescent="0.2">
      <c r="A1101" s="241"/>
      <c r="B1101" s="173"/>
      <c r="C1101" s="198"/>
      <c r="D1101" s="165" t="s">
        <v>146</v>
      </c>
      <c r="E1101" s="175" t="s">
        <v>1</v>
      </c>
      <c r="F1101" s="175" t="s">
        <v>144</v>
      </c>
      <c r="G1101" s="174"/>
      <c r="H1101" s="176">
        <v>4</v>
      </c>
      <c r="I1101" s="177"/>
      <c r="J1101" s="174"/>
      <c r="K1101" s="174"/>
      <c r="L1101" s="178"/>
      <c r="M1101" s="179"/>
      <c r="N1101" s="180"/>
      <c r="O1101" s="180"/>
      <c r="P1101" s="180"/>
      <c r="Q1101" s="180"/>
      <c r="R1101" s="180"/>
      <c r="S1101" s="283"/>
      <c r="T1101" s="290"/>
      <c r="U1101" s="287"/>
      <c r="V1101" s="181"/>
      <c r="AV1101" s="182" t="s">
        <v>146</v>
      </c>
      <c r="AW1101" s="182" t="s">
        <v>79</v>
      </c>
      <c r="AX1101" s="11" t="s">
        <v>79</v>
      </c>
      <c r="AY1101" s="11" t="s">
        <v>28</v>
      </c>
      <c r="AZ1101" s="11" t="s">
        <v>66</v>
      </c>
      <c r="BA1101" s="182" t="s">
        <v>137</v>
      </c>
    </row>
    <row r="1102" spans="1:67" s="266" customFormat="1" ht="16.5" customHeight="1" x14ac:dyDescent="0.2">
      <c r="A1102" s="200"/>
      <c r="B1102" s="28"/>
      <c r="C1102" s="196" t="s">
        <v>1424</v>
      </c>
      <c r="D1102" s="154" t="s">
        <v>139</v>
      </c>
      <c r="E1102" s="318" t="s">
        <v>1425</v>
      </c>
      <c r="F1102" s="319" t="s">
        <v>1426</v>
      </c>
      <c r="G1102" s="154" t="s">
        <v>263</v>
      </c>
      <c r="H1102" s="155">
        <v>42</v>
      </c>
      <c r="I1102" s="156">
        <v>25</v>
      </c>
      <c r="J1102" s="157">
        <f>ROUND(I1102*H1102,2)</f>
        <v>1050</v>
      </c>
      <c r="K1102" s="319" t="s">
        <v>143</v>
      </c>
      <c r="L1102" s="32"/>
      <c r="M1102" s="158" t="s">
        <v>1</v>
      </c>
      <c r="N1102" s="159" t="s">
        <v>38</v>
      </c>
      <c r="O1102" s="53"/>
      <c r="P1102" s="160">
        <f>O1102*H1102</f>
        <v>0</v>
      </c>
      <c r="Q1102" s="160">
        <v>0</v>
      </c>
      <c r="R1102" s="160">
        <f>Q1102*H1102</f>
        <v>0</v>
      </c>
      <c r="S1102" s="283"/>
      <c r="T1102" s="283">
        <v>0</v>
      </c>
      <c r="U1102" s="287"/>
      <c r="V1102" s="161">
        <f>T1102*H1102</f>
        <v>0</v>
      </c>
      <c r="AT1102" s="268" t="s">
        <v>205</v>
      </c>
      <c r="AV1102" s="268" t="s">
        <v>139</v>
      </c>
      <c r="AW1102" s="268" t="s">
        <v>79</v>
      </c>
      <c r="BA1102" s="268" t="s">
        <v>137</v>
      </c>
      <c r="BG1102" s="162">
        <f>IF(N1102="základní",J1102,0)</f>
        <v>0</v>
      </c>
      <c r="BH1102" s="162">
        <f>IF(N1102="snížená",J1102,0)</f>
        <v>1050</v>
      </c>
      <c r="BI1102" s="162">
        <f>IF(N1102="zákl. přenesená",J1102,0)</f>
        <v>0</v>
      </c>
      <c r="BJ1102" s="162">
        <f>IF(N1102="sníž. přenesená",J1102,0)</f>
        <v>0</v>
      </c>
      <c r="BK1102" s="162">
        <f>IF(N1102="nulová",J1102,0)</f>
        <v>0</v>
      </c>
      <c r="BL1102" s="268" t="s">
        <v>79</v>
      </c>
      <c r="BM1102" s="162">
        <f>ROUND(I1102*H1102,2)</f>
        <v>1050</v>
      </c>
      <c r="BN1102" s="268" t="s">
        <v>205</v>
      </c>
      <c r="BO1102" s="268" t="s">
        <v>1427</v>
      </c>
    </row>
    <row r="1103" spans="1:67" s="10" customFormat="1" x14ac:dyDescent="0.2">
      <c r="A1103" s="240"/>
      <c r="B1103" s="163"/>
      <c r="C1103" s="197"/>
      <c r="D1103" s="165" t="s">
        <v>146</v>
      </c>
      <c r="E1103" s="166" t="s">
        <v>1</v>
      </c>
      <c r="F1103" s="166" t="s">
        <v>635</v>
      </c>
      <c r="G1103" s="164"/>
      <c r="H1103" s="166" t="s">
        <v>1</v>
      </c>
      <c r="I1103" s="167"/>
      <c r="J1103" s="164"/>
      <c r="K1103" s="164"/>
      <c r="L1103" s="168"/>
      <c r="M1103" s="169"/>
      <c r="N1103" s="170"/>
      <c r="O1103" s="170"/>
      <c r="P1103" s="170"/>
      <c r="Q1103" s="170"/>
      <c r="R1103" s="170"/>
      <c r="S1103" s="283"/>
      <c r="T1103" s="288"/>
      <c r="U1103" s="287"/>
      <c r="V1103" s="171"/>
      <c r="AV1103" s="172" t="s">
        <v>146</v>
      </c>
      <c r="AW1103" s="172" t="s">
        <v>79</v>
      </c>
      <c r="AX1103" s="10" t="s">
        <v>73</v>
      </c>
      <c r="AY1103" s="10" t="s">
        <v>28</v>
      </c>
      <c r="AZ1103" s="10" t="s">
        <v>66</v>
      </c>
      <c r="BA1103" s="172" t="s">
        <v>137</v>
      </c>
    </row>
    <row r="1104" spans="1:67" s="11" customFormat="1" x14ac:dyDescent="0.2">
      <c r="A1104" s="241"/>
      <c r="B1104" s="173"/>
      <c r="C1104" s="198"/>
      <c r="D1104" s="165" t="s">
        <v>146</v>
      </c>
      <c r="E1104" s="175" t="s">
        <v>1</v>
      </c>
      <c r="F1104" s="175" t="s">
        <v>343</v>
      </c>
      <c r="G1104" s="174"/>
      <c r="H1104" s="176">
        <v>42</v>
      </c>
      <c r="I1104" s="177"/>
      <c r="J1104" s="174"/>
      <c r="K1104" s="174"/>
      <c r="L1104" s="178"/>
      <c r="M1104" s="179"/>
      <c r="N1104" s="180"/>
      <c r="O1104" s="180"/>
      <c r="P1104" s="180"/>
      <c r="Q1104" s="180"/>
      <c r="R1104" s="180"/>
      <c r="S1104" s="283"/>
      <c r="T1104" s="290"/>
      <c r="U1104" s="287"/>
      <c r="V1104" s="181"/>
      <c r="AV1104" s="182" t="s">
        <v>146</v>
      </c>
      <c r="AW1104" s="182" t="s">
        <v>79</v>
      </c>
      <c r="AX1104" s="11" t="s">
        <v>79</v>
      </c>
      <c r="AY1104" s="11" t="s">
        <v>28</v>
      </c>
      <c r="AZ1104" s="11" t="s">
        <v>66</v>
      </c>
      <c r="BA1104" s="182" t="s">
        <v>137</v>
      </c>
    </row>
    <row r="1105" spans="1:67" s="266" customFormat="1" ht="16.5" customHeight="1" x14ac:dyDescent="0.2">
      <c r="A1105" s="200"/>
      <c r="B1105" s="28"/>
      <c r="C1105" s="214" t="s">
        <v>1428</v>
      </c>
      <c r="D1105" s="183" t="s">
        <v>217</v>
      </c>
      <c r="E1105" s="320" t="s">
        <v>1429</v>
      </c>
      <c r="F1105" s="321" t="s">
        <v>1430</v>
      </c>
      <c r="G1105" s="183" t="s">
        <v>285</v>
      </c>
      <c r="H1105" s="184">
        <v>85</v>
      </c>
      <c r="I1105" s="185">
        <v>18</v>
      </c>
      <c r="J1105" s="186">
        <f>ROUND(I1105*H1105,2)</f>
        <v>1530</v>
      </c>
      <c r="K1105" s="321" t="s">
        <v>143</v>
      </c>
      <c r="L1105" s="187"/>
      <c r="M1105" s="188" t="s">
        <v>1</v>
      </c>
      <c r="N1105" s="189" t="s">
        <v>38</v>
      </c>
      <c r="O1105" s="53"/>
      <c r="P1105" s="160">
        <f>O1105*H1105</f>
        <v>0</v>
      </c>
      <c r="Q1105" s="160">
        <v>1.3999999999999999E-4</v>
      </c>
      <c r="R1105" s="160">
        <f>Q1105*H1105</f>
        <v>1.1899999999999999E-2</v>
      </c>
      <c r="S1105" s="283"/>
      <c r="T1105" s="283">
        <v>0</v>
      </c>
      <c r="U1105" s="287"/>
      <c r="V1105" s="161">
        <f>T1105*H1105</f>
        <v>0</v>
      </c>
      <c r="AT1105" s="268" t="s">
        <v>292</v>
      </c>
      <c r="AV1105" s="268" t="s">
        <v>217</v>
      </c>
      <c r="AW1105" s="268" t="s">
        <v>79</v>
      </c>
      <c r="BA1105" s="268" t="s">
        <v>137</v>
      </c>
      <c r="BG1105" s="162">
        <f>IF(N1105="základní",J1105,0)</f>
        <v>0</v>
      </c>
      <c r="BH1105" s="162">
        <f>IF(N1105="snížená",J1105,0)</f>
        <v>1530</v>
      </c>
      <c r="BI1105" s="162">
        <f>IF(N1105="zákl. přenesená",J1105,0)</f>
        <v>0</v>
      </c>
      <c r="BJ1105" s="162">
        <f>IF(N1105="sníž. přenesená",J1105,0)</f>
        <v>0</v>
      </c>
      <c r="BK1105" s="162">
        <f>IF(N1105="nulová",J1105,0)</f>
        <v>0</v>
      </c>
      <c r="BL1105" s="268" t="s">
        <v>79</v>
      </c>
      <c r="BM1105" s="162">
        <f>ROUND(I1105*H1105,2)</f>
        <v>1530</v>
      </c>
      <c r="BN1105" s="268" t="s">
        <v>205</v>
      </c>
      <c r="BO1105" s="268" t="s">
        <v>1431</v>
      </c>
    </row>
    <row r="1106" spans="1:67" s="11" customFormat="1" x14ac:dyDescent="0.2">
      <c r="A1106" s="241"/>
      <c r="B1106" s="173"/>
      <c r="C1106" s="198"/>
      <c r="D1106" s="165" t="s">
        <v>146</v>
      </c>
      <c r="E1106" s="175" t="s">
        <v>1</v>
      </c>
      <c r="F1106" s="175" t="s">
        <v>585</v>
      </c>
      <c r="G1106" s="174"/>
      <c r="H1106" s="176">
        <v>85</v>
      </c>
      <c r="I1106" s="177"/>
      <c r="J1106" s="174"/>
      <c r="K1106" s="174"/>
      <c r="L1106" s="178"/>
      <c r="M1106" s="179"/>
      <c r="N1106" s="180"/>
      <c r="O1106" s="180"/>
      <c r="P1106" s="180"/>
      <c r="Q1106" s="180"/>
      <c r="R1106" s="180"/>
      <c r="S1106" s="283"/>
      <c r="T1106" s="290"/>
      <c r="U1106" s="287"/>
      <c r="V1106" s="181"/>
      <c r="AV1106" s="182" t="s">
        <v>146</v>
      </c>
      <c r="AW1106" s="182" t="s">
        <v>79</v>
      </c>
      <c r="AX1106" s="11" t="s">
        <v>79</v>
      </c>
      <c r="AY1106" s="11" t="s">
        <v>28</v>
      </c>
      <c r="AZ1106" s="11" t="s">
        <v>66</v>
      </c>
      <c r="BA1106" s="182" t="s">
        <v>137</v>
      </c>
    </row>
    <row r="1107" spans="1:67" s="266" customFormat="1" ht="16.5" customHeight="1" x14ac:dyDescent="0.2">
      <c r="A1107" s="200"/>
      <c r="B1107" s="28"/>
      <c r="C1107" s="214" t="s">
        <v>1432</v>
      </c>
      <c r="D1107" s="183" t="s">
        <v>217</v>
      </c>
      <c r="E1107" s="320" t="s">
        <v>1433</v>
      </c>
      <c r="F1107" s="321" t="s">
        <v>1434</v>
      </c>
      <c r="G1107" s="183" t="s">
        <v>285</v>
      </c>
      <c r="H1107" s="184">
        <v>1</v>
      </c>
      <c r="I1107" s="185">
        <v>200</v>
      </c>
      <c r="J1107" s="186">
        <f>ROUND(I1107*H1107,2)</f>
        <v>200</v>
      </c>
      <c r="K1107" s="321" t="s">
        <v>1</v>
      </c>
      <c r="L1107" s="187"/>
      <c r="M1107" s="188" t="s">
        <v>1</v>
      </c>
      <c r="N1107" s="189" t="s">
        <v>38</v>
      </c>
      <c r="O1107" s="53"/>
      <c r="P1107" s="160">
        <f>O1107*H1107</f>
        <v>0</v>
      </c>
      <c r="Q1107" s="160">
        <v>1.3999999999999999E-4</v>
      </c>
      <c r="R1107" s="160">
        <f>Q1107*H1107</f>
        <v>1.3999999999999999E-4</v>
      </c>
      <c r="S1107" s="283"/>
      <c r="T1107" s="283">
        <v>0</v>
      </c>
      <c r="U1107" s="287"/>
      <c r="V1107" s="161">
        <f>T1107*H1107</f>
        <v>0</v>
      </c>
      <c r="AT1107" s="268" t="s">
        <v>292</v>
      </c>
      <c r="AV1107" s="268" t="s">
        <v>217</v>
      </c>
      <c r="AW1107" s="268" t="s">
        <v>79</v>
      </c>
      <c r="BA1107" s="268" t="s">
        <v>137</v>
      </c>
      <c r="BG1107" s="162">
        <f>IF(N1107="základní",J1107,0)</f>
        <v>0</v>
      </c>
      <c r="BH1107" s="162">
        <f>IF(N1107="snížená",J1107,0)</f>
        <v>200</v>
      </c>
      <c r="BI1107" s="162">
        <f>IF(N1107="zákl. přenesená",J1107,0)</f>
        <v>0</v>
      </c>
      <c r="BJ1107" s="162">
        <f>IF(N1107="sníž. přenesená",J1107,0)</f>
        <v>0</v>
      </c>
      <c r="BK1107" s="162">
        <f>IF(N1107="nulová",J1107,0)</f>
        <v>0</v>
      </c>
      <c r="BL1107" s="268" t="s">
        <v>79</v>
      </c>
      <c r="BM1107" s="162">
        <f>ROUND(I1107*H1107,2)</f>
        <v>200</v>
      </c>
      <c r="BN1107" s="268" t="s">
        <v>205</v>
      </c>
      <c r="BO1107" s="268" t="s">
        <v>1435</v>
      </c>
    </row>
    <row r="1108" spans="1:67" s="11" customFormat="1" x14ac:dyDescent="0.2">
      <c r="A1108" s="241"/>
      <c r="B1108" s="173"/>
      <c r="C1108" s="198"/>
      <c r="D1108" s="165" t="s">
        <v>146</v>
      </c>
      <c r="E1108" s="175" t="s">
        <v>1</v>
      </c>
      <c r="F1108" s="175" t="s">
        <v>73</v>
      </c>
      <c r="G1108" s="174"/>
      <c r="H1108" s="176">
        <v>1</v>
      </c>
      <c r="I1108" s="177"/>
      <c r="J1108" s="174"/>
      <c r="K1108" s="174"/>
      <c r="L1108" s="178"/>
      <c r="M1108" s="179"/>
      <c r="N1108" s="180"/>
      <c r="O1108" s="180"/>
      <c r="P1108" s="180"/>
      <c r="Q1108" s="180"/>
      <c r="R1108" s="180"/>
      <c r="S1108" s="283"/>
      <c r="T1108" s="290"/>
      <c r="U1108" s="287"/>
      <c r="V1108" s="181"/>
      <c r="AV1108" s="182" t="s">
        <v>146</v>
      </c>
      <c r="AW1108" s="182" t="s">
        <v>79</v>
      </c>
      <c r="AX1108" s="11" t="s">
        <v>79</v>
      </c>
      <c r="AY1108" s="11" t="s">
        <v>28</v>
      </c>
      <c r="AZ1108" s="11" t="s">
        <v>66</v>
      </c>
      <c r="BA1108" s="182" t="s">
        <v>137</v>
      </c>
    </row>
    <row r="1109" spans="1:67" s="266" customFormat="1" ht="16.5" customHeight="1" x14ac:dyDescent="0.2">
      <c r="A1109" s="200"/>
      <c r="B1109" s="28"/>
      <c r="C1109" s="196" t="s">
        <v>1436</v>
      </c>
      <c r="D1109" s="154" t="s">
        <v>139</v>
      </c>
      <c r="E1109" s="318" t="s">
        <v>1437</v>
      </c>
      <c r="F1109" s="319" t="s">
        <v>1438</v>
      </c>
      <c r="G1109" s="154" t="s">
        <v>285</v>
      </c>
      <c r="H1109" s="155">
        <v>8</v>
      </c>
      <c r="I1109" s="156">
        <v>450</v>
      </c>
      <c r="J1109" s="157">
        <f>ROUND(I1109*H1109,2)</f>
        <v>3600</v>
      </c>
      <c r="K1109" s="319" t="s">
        <v>143</v>
      </c>
      <c r="L1109" s="32"/>
      <c r="M1109" s="158" t="s">
        <v>1</v>
      </c>
      <c r="N1109" s="159" t="s">
        <v>38</v>
      </c>
      <c r="O1109" s="53"/>
      <c r="P1109" s="160">
        <f>O1109*H1109</f>
        <v>0</v>
      </c>
      <c r="Q1109" s="160">
        <v>0</v>
      </c>
      <c r="R1109" s="160">
        <f>Q1109*H1109</f>
        <v>0</v>
      </c>
      <c r="S1109" s="283"/>
      <c r="T1109" s="283">
        <v>0</v>
      </c>
      <c r="U1109" s="287"/>
      <c r="V1109" s="161">
        <f>T1109*H1109</f>
        <v>0</v>
      </c>
      <c r="AT1109" s="268" t="s">
        <v>205</v>
      </c>
      <c r="AV1109" s="268" t="s">
        <v>139</v>
      </c>
      <c r="AW1109" s="268" t="s">
        <v>79</v>
      </c>
      <c r="BA1109" s="268" t="s">
        <v>137</v>
      </c>
      <c r="BG1109" s="162">
        <f>IF(N1109="základní",J1109,0)</f>
        <v>0</v>
      </c>
      <c r="BH1109" s="162">
        <f>IF(N1109="snížená",J1109,0)</f>
        <v>3600</v>
      </c>
      <c r="BI1109" s="162">
        <f>IF(N1109="zákl. přenesená",J1109,0)</f>
        <v>0</v>
      </c>
      <c r="BJ1109" s="162">
        <f>IF(N1109="sníž. přenesená",J1109,0)</f>
        <v>0</v>
      </c>
      <c r="BK1109" s="162">
        <f>IF(N1109="nulová",J1109,0)</f>
        <v>0</v>
      </c>
      <c r="BL1109" s="268" t="s">
        <v>79</v>
      </c>
      <c r="BM1109" s="162">
        <f>ROUND(I1109*H1109,2)</f>
        <v>3600</v>
      </c>
      <c r="BN1109" s="268" t="s">
        <v>205</v>
      </c>
      <c r="BO1109" s="268" t="s">
        <v>1439</v>
      </c>
    </row>
    <row r="1110" spans="1:67" s="10" customFormat="1" x14ac:dyDescent="0.2">
      <c r="A1110" s="240"/>
      <c r="B1110" s="163"/>
      <c r="C1110" s="197"/>
      <c r="D1110" s="165" t="s">
        <v>146</v>
      </c>
      <c r="E1110" s="166" t="s">
        <v>1</v>
      </c>
      <c r="F1110" s="166" t="s">
        <v>635</v>
      </c>
      <c r="G1110" s="164"/>
      <c r="H1110" s="166" t="s">
        <v>1</v>
      </c>
      <c r="I1110" s="167"/>
      <c r="J1110" s="164"/>
      <c r="K1110" s="164"/>
      <c r="L1110" s="168"/>
      <c r="M1110" s="169"/>
      <c r="N1110" s="170"/>
      <c r="O1110" s="170"/>
      <c r="P1110" s="170"/>
      <c r="Q1110" s="170"/>
      <c r="R1110" s="170"/>
      <c r="S1110" s="283"/>
      <c r="T1110" s="288"/>
      <c r="U1110" s="287"/>
      <c r="V1110" s="171"/>
      <c r="AV1110" s="172" t="s">
        <v>146</v>
      </c>
      <c r="AW1110" s="172" t="s">
        <v>79</v>
      </c>
      <c r="AX1110" s="10" t="s">
        <v>73</v>
      </c>
      <c r="AY1110" s="10" t="s">
        <v>28</v>
      </c>
      <c r="AZ1110" s="10" t="s">
        <v>66</v>
      </c>
      <c r="BA1110" s="172" t="s">
        <v>137</v>
      </c>
    </row>
    <row r="1111" spans="1:67" s="11" customFormat="1" x14ac:dyDescent="0.2">
      <c r="A1111" s="241"/>
      <c r="B1111" s="173"/>
      <c r="C1111" s="198"/>
      <c r="D1111" s="165" t="s">
        <v>146</v>
      </c>
      <c r="E1111" s="175" t="s">
        <v>1</v>
      </c>
      <c r="F1111" s="175" t="s">
        <v>176</v>
      </c>
      <c r="G1111" s="174"/>
      <c r="H1111" s="176">
        <v>8</v>
      </c>
      <c r="I1111" s="177"/>
      <c r="J1111" s="174"/>
      <c r="K1111" s="174"/>
      <c r="L1111" s="178"/>
      <c r="M1111" s="179"/>
      <c r="N1111" s="180"/>
      <c r="O1111" s="180"/>
      <c r="P1111" s="180"/>
      <c r="Q1111" s="180"/>
      <c r="R1111" s="180"/>
      <c r="S1111" s="283"/>
      <c r="T1111" s="290"/>
      <c r="U1111" s="287"/>
      <c r="V1111" s="181"/>
      <c r="AV1111" s="182" t="s">
        <v>146</v>
      </c>
      <c r="AW1111" s="182" t="s">
        <v>79</v>
      </c>
      <c r="AX1111" s="11" t="s">
        <v>79</v>
      </c>
      <c r="AY1111" s="11" t="s">
        <v>28</v>
      </c>
      <c r="AZ1111" s="11" t="s">
        <v>66</v>
      </c>
      <c r="BA1111" s="182" t="s">
        <v>137</v>
      </c>
    </row>
    <row r="1112" spans="1:67" s="266" customFormat="1" ht="16.5" customHeight="1" x14ac:dyDescent="0.2">
      <c r="A1112" s="200"/>
      <c r="B1112" s="28"/>
      <c r="C1112" s="196" t="s">
        <v>1440</v>
      </c>
      <c r="D1112" s="154" t="s">
        <v>139</v>
      </c>
      <c r="E1112" s="318" t="s">
        <v>1441</v>
      </c>
      <c r="F1112" s="319" t="s">
        <v>1442</v>
      </c>
      <c r="G1112" s="154" t="s">
        <v>285</v>
      </c>
      <c r="H1112" s="155">
        <v>1</v>
      </c>
      <c r="I1112" s="156">
        <v>1300</v>
      </c>
      <c r="J1112" s="157">
        <f>ROUND(I1112*H1112,2)</f>
        <v>1300</v>
      </c>
      <c r="K1112" s="319" t="s">
        <v>143</v>
      </c>
      <c r="L1112" s="32"/>
      <c r="M1112" s="158" t="s">
        <v>1</v>
      </c>
      <c r="N1112" s="159" t="s">
        <v>38</v>
      </c>
      <c r="O1112" s="53"/>
      <c r="P1112" s="160">
        <f>O1112*H1112</f>
        <v>0</v>
      </c>
      <c r="Q1112" s="160">
        <v>0</v>
      </c>
      <c r="R1112" s="160">
        <f>Q1112*H1112</f>
        <v>0</v>
      </c>
      <c r="S1112" s="283"/>
      <c r="T1112" s="283">
        <v>0</v>
      </c>
      <c r="U1112" s="287"/>
      <c r="V1112" s="161">
        <f>T1112*H1112</f>
        <v>0</v>
      </c>
      <c r="AT1112" s="268" t="s">
        <v>205</v>
      </c>
      <c r="AV1112" s="268" t="s">
        <v>139</v>
      </c>
      <c r="AW1112" s="268" t="s">
        <v>79</v>
      </c>
      <c r="BA1112" s="268" t="s">
        <v>137</v>
      </c>
      <c r="BG1112" s="162">
        <f>IF(N1112="základní",J1112,0)</f>
        <v>0</v>
      </c>
      <c r="BH1112" s="162">
        <f>IF(N1112="snížená",J1112,0)</f>
        <v>1300</v>
      </c>
      <c r="BI1112" s="162">
        <f>IF(N1112="zákl. přenesená",J1112,0)</f>
        <v>0</v>
      </c>
      <c r="BJ1112" s="162">
        <f>IF(N1112="sníž. přenesená",J1112,0)</f>
        <v>0</v>
      </c>
      <c r="BK1112" s="162">
        <f>IF(N1112="nulová",J1112,0)</f>
        <v>0</v>
      </c>
      <c r="BL1112" s="268" t="s">
        <v>79</v>
      </c>
      <c r="BM1112" s="162">
        <f>ROUND(I1112*H1112,2)</f>
        <v>1300</v>
      </c>
      <c r="BN1112" s="268" t="s">
        <v>205</v>
      </c>
      <c r="BO1112" s="268" t="s">
        <v>1443</v>
      </c>
    </row>
    <row r="1113" spans="1:67" s="10" customFormat="1" x14ac:dyDescent="0.2">
      <c r="A1113" s="240"/>
      <c r="B1113" s="163"/>
      <c r="C1113" s="197"/>
      <c r="D1113" s="165" t="s">
        <v>146</v>
      </c>
      <c r="E1113" s="166" t="s">
        <v>1</v>
      </c>
      <c r="F1113" s="166" t="s">
        <v>635</v>
      </c>
      <c r="G1113" s="164"/>
      <c r="H1113" s="166" t="s">
        <v>1</v>
      </c>
      <c r="I1113" s="167"/>
      <c r="J1113" s="164"/>
      <c r="K1113" s="164"/>
      <c r="L1113" s="168"/>
      <c r="M1113" s="169"/>
      <c r="N1113" s="170"/>
      <c r="O1113" s="170"/>
      <c r="P1113" s="170"/>
      <c r="Q1113" s="170"/>
      <c r="R1113" s="170"/>
      <c r="S1113" s="283"/>
      <c r="T1113" s="288"/>
      <c r="U1113" s="287"/>
      <c r="V1113" s="171"/>
      <c r="AV1113" s="172" t="s">
        <v>146</v>
      </c>
      <c r="AW1113" s="172" t="s">
        <v>79</v>
      </c>
      <c r="AX1113" s="10" t="s">
        <v>73</v>
      </c>
      <c r="AY1113" s="10" t="s">
        <v>28</v>
      </c>
      <c r="AZ1113" s="10" t="s">
        <v>66</v>
      </c>
      <c r="BA1113" s="172" t="s">
        <v>137</v>
      </c>
    </row>
    <row r="1114" spans="1:67" s="11" customFormat="1" x14ac:dyDescent="0.2">
      <c r="A1114" s="241"/>
      <c r="B1114" s="173"/>
      <c r="C1114" s="198"/>
      <c r="D1114" s="165" t="s">
        <v>146</v>
      </c>
      <c r="E1114" s="175" t="s">
        <v>1</v>
      </c>
      <c r="F1114" s="175" t="s">
        <v>73</v>
      </c>
      <c r="G1114" s="174"/>
      <c r="H1114" s="176">
        <v>1</v>
      </c>
      <c r="I1114" s="177"/>
      <c r="J1114" s="174"/>
      <c r="K1114" s="174"/>
      <c r="L1114" s="178"/>
      <c r="M1114" s="179"/>
      <c r="N1114" s="180"/>
      <c r="O1114" s="180"/>
      <c r="P1114" s="180"/>
      <c r="Q1114" s="180"/>
      <c r="R1114" s="180"/>
      <c r="S1114" s="283"/>
      <c r="T1114" s="290"/>
      <c r="U1114" s="287"/>
      <c r="V1114" s="181"/>
      <c r="AV1114" s="182" t="s">
        <v>146</v>
      </c>
      <c r="AW1114" s="182" t="s">
        <v>79</v>
      </c>
      <c r="AX1114" s="11" t="s">
        <v>79</v>
      </c>
      <c r="AY1114" s="11" t="s">
        <v>28</v>
      </c>
      <c r="AZ1114" s="11" t="s">
        <v>66</v>
      </c>
      <c r="BA1114" s="182" t="s">
        <v>137</v>
      </c>
    </row>
    <row r="1115" spans="1:67" s="266" customFormat="1" ht="16.5" customHeight="1" x14ac:dyDescent="0.2">
      <c r="A1115" s="200"/>
      <c r="B1115" s="28"/>
      <c r="C1115" s="214" t="s">
        <v>1444</v>
      </c>
      <c r="D1115" s="183" t="s">
        <v>217</v>
      </c>
      <c r="E1115" s="320" t="s">
        <v>1445</v>
      </c>
      <c r="F1115" s="321" t="s">
        <v>1446</v>
      </c>
      <c r="G1115" s="183" t="s">
        <v>285</v>
      </c>
      <c r="H1115" s="184">
        <v>1</v>
      </c>
      <c r="I1115" s="185">
        <v>29800</v>
      </c>
      <c r="J1115" s="186">
        <f>ROUND(I1115*H1115,2)</f>
        <v>29800</v>
      </c>
      <c r="K1115" s="321" t="s">
        <v>1</v>
      </c>
      <c r="L1115" s="187"/>
      <c r="M1115" s="188" t="s">
        <v>1</v>
      </c>
      <c r="N1115" s="189" t="s">
        <v>38</v>
      </c>
      <c r="O1115" s="53"/>
      <c r="P1115" s="160">
        <f>O1115*H1115</f>
        <v>0</v>
      </c>
      <c r="Q1115" s="160">
        <v>0.01</v>
      </c>
      <c r="R1115" s="160">
        <f>Q1115*H1115</f>
        <v>0.01</v>
      </c>
      <c r="S1115" s="283"/>
      <c r="T1115" s="283">
        <v>0</v>
      </c>
      <c r="U1115" s="287"/>
      <c r="V1115" s="161">
        <f>T1115*H1115</f>
        <v>0</v>
      </c>
      <c r="AT1115" s="268" t="s">
        <v>292</v>
      </c>
      <c r="AV1115" s="268" t="s">
        <v>217</v>
      </c>
      <c r="AW1115" s="268" t="s">
        <v>79</v>
      </c>
      <c r="BA1115" s="268" t="s">
        <v>137</v>
      </c>
      <c r="BG1115" s="162">
        <f>IF(N1115="základní",J1115,0)</f>
        <v>0</v>
      </c>
      <c r="BH1115" s="162">
        <f>IF(N1115="snížená",J1115,0)</f>
        <v>29800</v>
      </c>
      <c r="BI1115" s="162">
        <f>IF(N1115="zákl. přenesená",J1115,0)</f>
        <v>0</v>
      </c>
      <c r="BJ1115" s="162">
        <f>IF(N1115="sníž. přenesená",J1115,0)</f>
        <v>0</v>
      </c>
      <c r="BK1115" s="162">
        <f>IF(N1115="nulová",J1115,0)</f>
        <v>0</v>
      </c>
      <c r="BL1115" s="268" t="s">
        <v>79</v>
      </c>
      <c r="BM1115" s="162">
        <f>ROUND(I1115*H1115,2)</f>
        <v>29800</v>
      </c>
      <c r="BN1115" s="268" t="s">
        <v>205</v>
      </c>
      <c r="BO1115" s="268" t="s">
        <v>1447</v>
      </c>
    </row>
    <row r="1116" spans="1:67" s="11" customFormat="1" x14ac:dyDescent="0.2">
      <c r="A1116" s="241"/>
      <c r="B1116" s="173"/>
      <c r="C1116" s="198"/>
      <c r="D1116" s="165" t="s">
        <v>146</v>
      </c>
      <c r="E1116" s="175" t="s">
        <v>1</v>
      </c>
      <c r="F1116" s="175" t="s">
        <v>73</v>
      </c>
      <c r="G1116" s="174"/>
      <c r="H1116" s="176">
        <v>1</v>
      </c>
      <c r="I1116" s="177"/>
      <c r="J1116" s="174"/>
      <c r="K1116" s="174"/>
      <c r="L1116" s="178"/>
      <c r="M1116" s="179"/>
      <c r="N1116" s="180"/>
      <c r="O1116" s="180"/>
      <c r="P1116" s="180"/>
      <c r="Q1116" s="180"/>
      <c r="R1116" s="180"/>
      <c r="S1116" s="283"/>
      <c r="T1116" s="290"/>
      <c r="U1116" s="287"/>
      <c r="V1116" s="181"/>
      <c r="AV1116" s="182" t="s">
        <v>146</v>
      </c>
      <c r="AW1116" s="182" t="s">
        <v>79</v>
      </c>
      <c r="AX1116" s="11" t="s">
        <v>79</v>
      </c>
      <c r="AY1116" s="11" t="s">
        <v>28</v>
      </c>
      <c r="AZ1116" s="11" t="s">
        <v>66</v>
      </c>
      <c r="BA1116" s="182" t="s">
        <v>137</v>
      </c>
    </row>
    <row r="1117" spans="1:67" s="266" customFormat="1" ht="16.5" customHeight="1" x14ac:dyDescent="0.2">
      <c r="A1117" s="200"/>
      <c r="B1117" s="28"/>
      <c r="C1117" s="214" t="s">
        <v>1448</v>
      </c>
      <c r="D1117" s="183" t="s">
        <v>217</v>
      </c>
      <c r="E1117" s="320" t="s">
        <v>1449</v>
      </c>
      <c r="F1117" s="321" t="s">
        <v>1450</v>
      </c>
      <c r="G1117" s="183" t="s">
        <v>285</v>
      </c>
      <c r="H1117" s="184">
        <v>1</v>
      </c>
      <c r="I1117" s="185">
        <v>8850</v>
      </c>
      <c r="J1117" s="186">
        <f>ROUND(I1117*H1117,2)</f>
        <v>8850</v>
      </c>
      <c r="K1117" s="321" t="s">
        <v>1</v>
      </c>
      <c r="L1117" s="187"/>
      <c r="M1117" s="188" t="s">
        <v>1</v>
      </c>
      <c r="N1117" s="189" t="s">
        <v>38</v>
      </c>
      <c r="O1117" s="53"/>
      <c r="P1117" s="160">
        <f>O1117*H1117</f>
        <v>0</v>
      </c>
      <c r="Q1117" s="160">
        <v>0.01</v>
      </c>
      <c r="R1117" s="160">
        <f>Q1117*H1117</f>
        <v>0.01</v>
      </c>
      <c r="S1117" s="283"/>
      <c r="T1117" s="283">
        <v>0</v>
      </c>
      <c r="U1117" s="287"/>
      <c r="V1117" s="161">
        <f>T1117*H1117</f>
        <v>0</v>
      </c>
      <c r="AT1117" s="268" t="s">
        <v>292</v>
      </c>
      <c r="AV1117" s="268" t="s">
        <v>217</v>
      </c>
      <c r="AW1117" s="268" t="s">
        <v>79</v>
      </c>
      <c r="BA1117" s="268" t="s">
        <v>137</v>
      </c>
      <c r="BG1117" s="162">
        <f>IF(N1117="základní",J1117,0)</f>
        <v>0</v>
      </c>
      <c r="BH1117" s="162">
        <f>IF(N1117="snížená",J1117,0)</f>
        <v>8850</v>
      </c>
      <c r="BI1117" s="162">
        <f>IF(N1117="zákl. přenesená",J1117,0)</f>
        <v>0</v>
      </c>
      <c r="BJ1117" s="162">
        <f>IF(N1117="sníž. přenesená",J1117,0)</f>
        <v>0</v>
      </c>
      <c r="BK1117" s="162">
        <f>IF(N1117="nulová",J1117,0)</f>
        <v>0</v>
      </c>
      <c r="BL1117" s="268" t="s">
        <v>79</v>
      </c>
      <c r="BM1117" s="162">
        <f>ROUND(I1117*H1117,2)</f>
        <v>8850</v>
      </c>
      <c r="BN1117" s="268" t="s">
        <v>205</v>
      </c>
      <c r="BO1117" s="268" t="s">
        <v>1451</v>
      </c>
    </row>
    <row r="1118" spans="1:67" s="11" customFormat="1" x14ac:dyDescent="0.2">
      <c r="A1118" s="241"/>
      <c r="B1118" s="173"/>
      <c r="C1118" s="198"/>
      <c r="D1118" s="165" t="s">
        <v>146</v>
      </c>
      <c r="E1118" s="175" t="s">
        <v>1</v>
      </c>
      <c r="F1118" s="175" t="s">
        <v>73</v>
      </c>
      <c r="G1118" s="174"/>
      <c r="H1118" s="176">
        <v>1</v>
      </c>
      <c r="I1118" s="177"/>
      <c r="J1118" s="174"/>
      <c r="K1118" s="174"/>
      <c r="L1118" s="178"/>
      <c r="M1118" s="179"/>
      <c r="N1118" s="180"/>
      <c r="O1118" s="180"/>
      <c r="P1118" s="180"/>
      <c r="Q1118" s="180"/>
      <c r="R1118" s="180"/>
      <c r="S1118" s="283"/>
      <c r="T1118" s="290"/>
      <c r="U1118" s="287"/>
      <c r="V1118" s="181"/>
      <c r="AV1118" s="182" t="s">
        <v>146</v>
      </c>
      <c r="AW1118" s="182" t="s">
        <v>79</v>
      </c>
      <c r="AX1118" s="11" t="s">
        <v>79</v>
      </c>
      <c r="AY1118" s="11" t="s">
        <v>28</v>
      </c>
      <c r="AZ1118" s="11" t="s">
        <v>66</v>
      </c>
      <c r="BA1118" s="182" t="s">
        <v>137</v>
      </c>
    </row>
    <row r="1119" spans="1:67" s="266" customFormat="1" ht="16.5" customHeight="1" x14ac:dyDescent="0.2">
      <c r="A1119" s="200"/>
      <c r="B1119" s="28"/>
      <c r="C1119" s="214" t="s">
        <v>1452</v>
      </c>
      <c r="D1119" s="183" t="s">
        <v>217</v>
      </c>
      <c r="E1119" s="320" t="s">
        <v>1453</v>
      </c>
      <c r="F1119" s="321" t="s">
        <v>1454</v>
      </c>
      <c r="G1119" s="183" t="s">
        <v>285</v>
      </c>
      <c r="H1119" s="184">
        <v>6</v>
      </c>
      <c r="I1119" s="185">
        <v>13200</v>
      </c>
      <c r="J1119" s="186">
        <f>ROUND(I1119*H1119,2)</f>
        <v>79200</v>
      </c>
      <c r="K1119" s="321" t="s">
        <v>1</v>
      </c>
      <c r="L1119" s="187"/>
      <c r="M1119" s="188" t="s">
        <v>1</v>
      </c>
      <c r="N1119" s="189" t="s">
        <v>38</v>
      </c>
      <c r="O1119" s="53"/>
      <c r="P1119" s="160">
        <f>O1119*H1119</f>
        <v>0</v>
      </c>
      <c r="Q1119" s="160">
        <v>0.01</v>
      </c>
      <c r="R1119" s="160">
        <f>Q1119*H1119</f>
        <v>0.06</v>
      </c>
      <c r="S1119" s="283"/>
      <c r="T1119" s="283">
        <v>0</v>
      </c>
      <c r="U1119" s="287"/>
      <c r="V1119" s="161">
        <f>T1119*H1119</f>
        <v>0</v>
      </c>
      <c r="AT1119" s="268" t="s">
        <v>292</v>
      </c>
      <c r="AV1119" s="268" t="s">
        <v>217</v>
      </c>
      <c r="AW1119" s="268" t="s">
        <v>79</v>
      </c>
      <c r="BA1119" s="268" t="s">
        <v>137</v>
      </c>
      <c r="BG1119" s="162">
        <f>IF(N1119="základní",J1119,0)</f>
        <v>0</v>
      </c>
      <c r="BH1119" s="162">
        <f>IF(N1119="snížená",J1119,0)</f>
        <v>79200</v>
      </c>
      <c r="BI1119" s="162">
        <f>IF(N1119="zákl. přenesená",J1119,0)</f>
        <v>0</v>
      </c>
      <c r="BJ1119" s="162">
        <f>IF(N1119="sníž. přenesená",J1119,0)</f>
        <v>0</v>
      </c>
      <c r="BK1119" s="162">
        <f>IF(N1119="nulová",J1119,0)</f>
        <v>0</v>
      </c>
      <c r="BL1119" s="268" t="s">
        <v>79</v>
      </c>
      <c r="BM1119" s="162">
        <f>ROUND(I1119*H1119,2)</f>
        <v>79200</v>
      </c>
      <c r="BN1119" s="268" t="s">
        <v>205</v>
      </c>
      <c r="BO1119" s="268" t="s">
        <v>1455</v>
      </c>
    </row>
    <row r="1120" spans="1:67" s="11" customFormat="1" x14ac:dyDescent="0.2">
      <c r="A1120" s="241"/>
      <c r="B1120" s="173"/>
      <c r="C1120" s="198"/>
      <c r="D1120" s="165" t="s">
        <v>146</v>
      </c>
      <c r="E1120" s="175" t="s">
        <v>1</v>
      </c>
      <c r="F1120" s="175" t="s">
        <v>167</v>
      </c>
      <c r="G1120" s="174"/>
      <c r="H1120" s="176">
        <v>6</v>
      </c>
      <c r="I1120" s="177"/>
      <c r="J1120" s="174"/>
      <c r="K1120" s="174"/>
      <c r="L1120" s="178"/>
      <c r="M1120" s="179"/>
      <c r="N1120" s="180"/>
      <c r="O1120" s="180"/>
      <c r="P1120" s="180"/>
      <c r="Q1120" s="180"/>
      <c r="R1120" s="180"/>
      <c r="S1120" s="283"/>
      <c r="T1120" s="290"/>
      <c r="U1120" s="287"/>
      <c r="V1120" s="181"/>
      <c r="AV1120" s="182" t="s">
        <v>146</v>
      </c>
      <c r="AW1120" s="182" t="s">
        <v>79</v>
      </c>
      <c r="AX1120" s="11" t="s">
        <v>79</v>
      </c>
      <c r="AY1120" s="11" t="s">
        <v>28</v>
      </c>
      <c r="AZ1120" s="11" t="s">
        <v>66</v>
      </c>
      <c r="BA1120" s="182" t="s">
        <v>137</v>
      </c>
    </row>
    <row r="1121" spans="1:67" s="266" customFormat="1" ht="16.5" customHeight="1" x14ac:dyDescent="0.2">
      <c r="A1121" s="200"/>
      <c r="B1121" s="28"/>
      <c r="C1121" s="214" t="s">
        <v>1456</v>
      </c>
      <c r="D1121" s="183" t="s">
        <v>217</v>
      </c>
      <c r="E1121" s="320" t="s">
        <v>1457</v>
      </c>
      <c r="F1121" s="321" t="s">
        <v>1458</v>
      </c>
      <c r="G1121" s="183" t="s">
        <v>285</v>
      </c>
      <c r="H1121" s="184">
        <v>1</v>
      </c>
      <c r="I1121" s="185">
        <v>6200</v>
      </c>
      <c r="J1121" s="186">
        <f>ROUND(I1121*H1121,2)</f>
        <v>6200</v>
      </c>
      <c r="K1121" s="321" t="s">
        <v>1</v>
      </c>
      <c r="L1121" s="187"/>
      <c r="M1121" s="188" t="s">
        <v>1</v>
      </c>
      <c r="N1121" s="189" t="s">
        <v>38</v>
      </c>
      <c r="O1121" s="53"/>
      <c r="P1121" s="160">
        <f>O1121*H1121</f>
        <v>0</v>
      </c>
      <c r="Q1121" s="160">
        <v>0.01</v>
      </c>
      <c r="R1121" s="160">
        <f>Q1121*H1121</f>
        <v>0.01</v>
      </c>
      <c r="S1121" s="283"/>
      <c r="T1121" s="283">
        <v>0</v>
      </c>
      <c r="U1121" s="287"/>
      <c r="V1121" s="161">
        <f>T1121*H1121</f>
        <v>0</v>
      </c>
      <c r="AT1121" s="268" t="s">
        <v>292</v>
      </c>
      <c r="AV1121" s="268" t="s">
        <v>217</v>
      </c>
      <c r="AW1121" s="268" t="s">
        <v>79</v>
      </c>
      <c r="BA1121" s="268" t="s">
        <v>137</v>
      </c>
      <c r="BG1121" s="162">
        <f>IF(N1121="základní",J1121,0)</f>
        <v>0</v>
      </c>
      <c r="BH1121" s="162">
        <f>IF(N1121="snížená",J1121,0)</f>
        <v>6200</v>
      </c>
      <c r="BI1121" s="162">
        <f>IF(N1121="zákl. přenesená",J1121,0)</f>
        <v>0</v>
      </c>
      <c r="BJ1121" s="162">
        <f>IF(N1121="sníž. přenesená",J1121,0)</f>
        <v>0</v>
      </c>
      <c r="BK1121" s="162">
        <f>IF(N1121="nulová",J1121,0)</f>
        <v>0</v>
      </c>
      <c r="BL1121" s="268" t="s">
        <v>79</v>
      </c>
      <c r="BM1121" s="162">
        <f>ROUND(I1121*H1121,2)</f>
        <v>6200</v>
      </c>
      <c r="BN1121" s="268" t="s">
        <v>205</v>
      </c>
      <c r="BO1121" s="268" t="s">
        <v>1459</v>
      </c>
    </row>
    <row r="1122" spans="1:67" s="11" customFormat="1" x14ac:dyDescent="0.2">
      <c r="A1122" s="241"/>
      <c r="B1122" s="173"/>
      <c r="C1122" s="198"/>
      <c r="D1122" s="165" t="s">
        <v>146</v>
      </c>
      <c r="E1122" s="175" t="s">
        <v>1</v>
      </c>
      <c r="F1122" s="175" t="s">
        <v>73</v>
      </c>
      <c r="G1122" s="174"/>
      <c r="H1122" s="176">
        <v>1</v>
      </c>
      <c r="I1122" s="177"/>
      <c r="J1122" s="174"/>
      <c r="K1122" s="174"/>
      <c r="L1122" s="178"/>
      <c r="M1122" s="179"/>
      <c r="N1122" s="180"/>
      <c r="O1122" s="180"/>
      <c r="P1122" s="180"/>
      <c r="Q1122" s="180"/>
      <c r="R1122" s="180"/>
      <c r="S1122" s="283"/>
      <c r="T1122" s="290"/>
      <c r="U1122" s="287"/>
      <c r="V1122" s="181"/>
      <c r="AV1122" s="182" t="s">
        <v>146</v>
      </c>
      <c r="AW1122" s="182" t="s">
        <v>79</v>
      </c>
      <c r="AX1122" s="11" t="s">
        <v>79</v>
      </c>
      <c r="AY1122" s="11" t="s">
        <v>28</v>
      </c>
      <c r="AZ1122" s="11" t="s">
        <v>66</v>
      </c>
      <c r="BA1122" s="182" t="s">
        <v>137</v>
      </c>
    </row>
    <row r="1123" spans="1:67" s="266" customFormat="1" ht="16.5" customHeight="1" x14ac:dyDescent="0.2">
      <c r="A1123" s="200"/>
      <c r="B1123" s="28"/>
      <c r="C1123" s="196" t="s">
        <v>1460</v>
      </c>
      <c r="D1123" s="154" t="s">
        <v>139</v>
      </c>
      <c r="E1123" s="318" t="s">
        <v>1461</v>
      </c>
      <c r="F1123" s="319" t="s">
        <v>1462</v>
      </c>
      <c r="G1123" s="154" t="s">
        <v>285</v>
      </c>
      <c r="H1123" s="155">
        <v>3</v>
      </c>
      <c r="I1123" s="156">
        <v>15</v>
      </c>
      <c r="J1123" s="157">
        <f>ROUND(I1123*H1123,2)</f>
        <v>45</v>
      </c>
      <c r="K1123" s="319" t="s">
        <v>143</v>
      </c>
      <c r="L1123" s="32"/>
      <c r="M1123" s="158" t="s">
        <v>1</v>
      </c>
      <c r="N1123" s="159" t="s">
        <v>38</v>
      </c>
      <c r="O1123" s="53"/>
      <c r="P1123" s="160">
        <f>O1123*H1123</f>
        <v>0</v>
      </c>
      <c r="Q1123" s="160">
        <v>0</v>
      </c>
      <c r="R1123" s="160">
        <f>Q1123*H1123</f>
        <v>0</v>
      </c>
      <c r="S1123" s="283"/>
      <c r="T1123" s="283">
        <v>0</v>
      </c>
      <c r="U1123" s="287"/>
      <c r="V1123" s="161">
        <f>T1123*H1123</f>
        <v>0</v>
      </c>
      <c r="AT1123" s="268" t="s">
        <v>205</v>
      </c>
      <c r="AV1123" s="268" t="s">
        <v>139</v>
      </c>
      <c r="AW1123" s="268" t="s">
        <v>79</v>
      </c>
      <c r="BA1123" s="268" t="s">
        <v>137</v>
      </c>
      <c r="BG1123" s="162">
        <f>IF(N1123="základní",J1123,0)</f>
        <v>0</v>
      </c>
      <c r="BH1123" s="162">
        <f>IF(N1123="snížená",J1123,0)</f>
        <v>45</v>
      </c>
      <c r="BI1123" s="162">
        <f>IF(N1123="zákl. přenesená",J1123,0)</f>
        <v>0</v>
      </c>
      <c r="BJ1123" s="162">
        <f>IF(N1123="sníž. přenesená",J1123,0)</f>
        <v>0</v>
      </c>
      <c r="BK1123" s="162">
        <f>IF(N1123="nulová",J1123,0)</f>
        <v>0</v>
      </c>
      <c r="BL1123" s="268" t="s">
        <v>79</v>
      </c>
      <c r="BM1123" s="162">
        <f>ROUND(I1123*H1123,2)</f>
        <v>45</v>
      </c>
      <c r="BN1123" s="268" t="s">
        <v>205</v>
      </c>
      <c r="BO1123" s="268" t="s">
        <v>1463</v>
      </c>
    </row>
    <row r="1124" spans="1:67" s="10" customFormat="1" x14ac:dyDescent="0.2">
      <c r="A1124" s="240"/>
      <c r="B1124" s="163"/>
      <c r="C1124" s="197"/>
      <c r="D1124" s="165" t="s">
        <v>146</v>
      </c>
      <c r="E1124" s="166" t="s">
        <v>1</v>
      </c>
      <c r="F1124" s="166" t="s">
        <v>635</v>
      </c>
      <c r="G1124" s="164"/>
      <c r="H1124" s="166" t="s">
        <v>1</v>
      </c>
      <c r="I1124" s="167"/>
      <c r="J1124" s="164"/>
      <c r="K1124" s="164"/>
      <c r="L1124" s="168"/>
      <c r="M1124" s="169"/>
      <c r="N1124" s="170"/>
      <c r="O1124" s="170"/>
      <c r="P1124" s="170"/>
      <c r="Q1124" s="170"/>
      <c r="R1124" s="170"/>
      <c r="S1124" s="283"/>
      <c r="T1124" s="288"/>
      <c r="U1124" s="287"/>
      <c r="V1124" s="171"/>
      <c r="AV1124" s="172" t="s">
        <v>146</v>
      </c>
      <c r="AW1124" s="172" t="s">
        <v>79</v>
      </c>
      <c r="AX1124" s="10" t="s">
        <v>73</v>
      </c>
      <c r="AY1124" s="10" t="s">
        <v>28</v>
      </c>
      <c r="AZ1124" s="10" t="s">
        <v>66</v>
      </c>
      <c r="BA1124" s="172" t="s">
        <v>137</v>
      </c>
    </row>
    <row r="1125" spans="1:67" s="11" customFormat="1" x14ac:dyDescent="0.2">
      <c r="A1125" s="241"/>
      <c r="B1125" s="173"/>
      <c r="C1125" s="198"/>
      <c r="D1125" s="165" t="s">
        <v>146</v>
      </c>
      <c r="E1125" s="175" t="s">
        <v>1</v>
      </c>
      <c r="F1125" s="175" t="s">
        <v>153</v>
      </c>
      <c r="G1125" s="174"/>
      <c r="H1125" s="176">
        <v>3</v>
      </c>
      <c r="I1125" s="177"/>
      <c r="J1125" s="174"/>
      <c r="K1125" s="174"/>
      <c r="L1125" s="178"/>
      <c r="M1125" s="179"/>
      <c r="N1125" s="180"/>
      <c r="O1125" s="180"/>
      <c r="P1125" s="180"/>
      <c r="Q1125" s="180"/>
      <c r="R1125" s="180"/>
      <c r="S1125" s="283"/>
      <c r="T1125" s="290"/>
      <c r="U1125" s="287"/>
      <c r="V1125" s="181"/>
      <c r="AV1125" s="182" t="s">
        <v>146</v>
      </c>
      <c r="AW1125" s="182" t="s">
        <v>79</v>
      </c>
      <c r="AX1125" s="11" t="s">
        <v>79</v>
      </c>
      <c r="AY1125" s="11" t="s">
        <v>28</v>
      </c>
      <c r="AZ1125" s="11" t="s">
        <v>66</v>
      </c>
      <c r="BA1125" s="182" t="s">
        <v>137</v>
      </c>
    </row>
    <row r="1126" spans="1:67" s="266" customFormat="1" ht="16.5" customHeight="1" x14ac:dyDescent="0.2">
      <c r="A1126" s="200"/>
      <c r="B1126" s="28"/>
      <c r="C1126" s="214" t="s">
        <v>691</v>
      </c>
      <c r="D1126" s="183" t="s">
        <v>217</v>
      </c>
      <c r="E1126" s="320" t="s">
        <v>1464</v>
      </c>
      <c r="F1126" s="321" t="s">
        <v>1465</v>
      </c>
      <c r="G1126" s="183" t="s">
        <v>285</v>
      </c>
      <c r="H1126" s="184">
        <v>3</v>
      </c>
      <c r="I1126" s="185">
        <v>75</v>
      </c>
      <c r="J1126" s="186">
        <f>ROUND(I1126*H1126,2)</f>
        <v>225</v>
      </c>
      <c r="K1126" s="321" t="s">
        <v>143</v>
      </c>
      <c r="L1126" s="187"/>
      <c r="M1126" s="188" t="s">
        <v>1</v>
      </c>
      <c r="N1126" s="189" t="s">
        <v>38</v>
      </c>
      <c r="O1126" s="53"/>
      <c r="P1126" s="160">
        <f>O1126*H1126</f>
        <v>0</v>
      </c>
      <c r="Q1126" s="160">
        <v>2.9999999999999997E-4</v>
      </c>
      <c r="R1126" s="160">
        <f>Q1126*H1126</f>
        <v>8.9999999999999998E-4</v>
      </c>
      <c r="S1126" s="283"/>
      <c r="T1126" s="283">
        <v>0</v>
      </c>
      <c r="U1126" s="287"/>
      <c r="V1126" s="161">
        <f>T1126*H1126</f>
        <v>0</v>
      </c>
      <c r="AT1126" s="268" t="s">
        <v>292</v>
      </c>
      <c r="AV1126" s="268" t="s">
        <v>217</v>
      </c>
      <c r="AW1126" s="268" t="s">
        <v>79</v>
      </c>
      <c r="BA1126" s="268" t="s">
        <v>137</v>
      </c>
      <c r="BG1126" s="162">
        <f>IF(N1126="základní",J1126,0)</f>
        <v>0</v>
      </c>
      <c r="BH1126" s="162">
        <f>IF(N1126="snížená",J1126,0)</f>
        <v>225</v>
      </c>
      <c r="BI1126" s="162">
        <f>IF(N1126="zákl. přenesená",J1126,0)</f>
        <v>0</v>
      </c>
      <c r="BJ1126" s="162">
        <f>IF(N1126="sníž. přenesená",J1126,0)</f>
        <v>0</v>
      </c>
      <c r="BK1126" s="162">
        <f>IF(N1126="nulová",J1126,0)</f>
        <v>0</v>
      </c>
      <c r="BL1126" s="268" t="s">
        <v>79</v>
      </c>
      <c r="BM1126" s="162">
        <f>ROUND(I1126*H1126,2)</f>
        <v>225</v>
      </c>
      <c r="BN1126" s="268" t="s">
        <v>205</v>
      </c>
      <c r="BO1126" s="268" t="s">
        <v>1466</v>
      </c>
    </row>
    <row r="1127" spans="1:67" s="11" customFormat="1" x14ac:dyDescent="0.2">
      <c r="A1127" s="241"/>
      <c r="B1127" s="173"/>
      <c r="C1127" s="198"/>
      <c r="D1127" s="165" t="s">
        <v>146</v>
      </c>
      <c r="E1127" s="175" t="s">
        <v>1</v>
      </c>
      <c r="F1127" s="175" t="s">
        <v>153</v>
      </c>
      <c r="G1127" s="174"/>
      <c r="H1127" s="176">
        <v>3</v>
      </c>
      <c r="I1127" s="177"/>
      <c r="J1127" s="174"/>
      <c r="K1127" s="174"/>
      <c r="L1127" s="178"/>
      <c r="M1127" s="179"/>
      <c r="N1127" s="180"/>
      <c r="O1127" s="180"/>
      <c r="P1127" s="180"/>
      <c r="Q1127" s="180"/>
      <c r="R1127" s="180"/>
      <c r="S1127" s="283"/>
      <c r="T1127" s="290"/>
      <c r="U1127" s="287"/>
      <c r="V1127" s="181"/>
      <c r="AV1127" s="182" t="s">
        <v>146</v>
      </c>
      <c r="AW1127" s="182" t="s">
        <v>79</v>
      </c>
      <c r="AX1127" s="11" t="s">
        <v>79</v>
      </c>
      <c r="AY1127" s="11" t="s">
        <v>28</v>
      </c>
      <c r="AZ1127" s="11" t="s">
        <v>66</v>
      </c>
      <c r="BA1127" s="182" t="s">
        <v>137</v>
      </c>
    </row>
    <row r="1128" spans="1:67" s="266" customFormat="1" ht="16.5" customHeight="1" x14ac:dyDescent="0.2">
      <c r="A1128" s="200"/>
      <c r="B1128" s="28"/>
      <c r="C1128" s="196" t="s">
        <v>1467</v>
      </c>
      <c r="D1128" s="154" t="s">
        <v>139</v>
      </c>
      <c r="E1128" s="318" t="s">
        <v>1468</v>
      </c>
      <c r="F1128" s="319" t="s">
        <v>1469</v>
      </c>
      <c r="G1128" s="154" t="s">
        <v>285</v>
      </c>
      <c r="H1128" s="155">
        <v>21</v>
      </c>
      <c r="I1128" s="156">
        <v>75</v>
      </c>
      <c r="J1128" s="157">
        <f>ROUND(I1128*H1128,2)</f>
        <v>1575</v>
      </c>
      <c r="K1128" s="319" t="s">
        <v>143</v>
      </c>
      <c r="L1128" s="32"/>
      <c r="M1128" s="158" t="s">
        <v>1</v>
      </c>
      <c r="N1128" s="159" t="s">
        <v>38</v>
      </c>
      <c r="O1128" s="53"/>
      <c r="P1128" s="160">
        <f>O1128*H1128</f>
        <v>0</v>
      </c>
      <c r="Q1128" s="160">
        <v>0</v>
      </c>
      <c r="R1128" s="160">
        <f>Q1128*H1128</f>
        <v>0</v>
      </c>
      <c r="S1128" s="283"/>
      <c r="T1128" s="283">
        <v>0</v>
      </c>
      <c r="U1128" s="287"/>
      <c r="V1128" s="161">
        <f>T1128*H1128</f>
        <v>0</v>
      </c>
      <c r="AT1128" s="268" t="s">
        <v>205</v>
      </c>
      <c r="AV1128" s="268" t="s">
        <v>139</v>
      </c>
      <c r="AW1128" s="268" t="s">
        <v>79</v>
      </c>
      <c r="BA1128" s="268" t="s">
        <v>137</v>
      </c>
      <c r="BG1128" s="162">
        <f>IF(N1128="základní",J1128,0)</f>
        <v>0</v>
      </c>
      <c r="BH1128" s="162">
        <f>IF(N1128="snížená",J1128,0)</f>
        <v>1575</v>
      </c>
      <c r="BI1128" s="162">
        <f>IF(N1128="zákl. přenesená",J1128,0)</f>
        <v>0</v>
      </c>
      <c r="BJ1128" s="162">
        <f>IF(N1128="sníž. přenesená",J1128,0)</f>
        <v>0</v>
      </c>
      <c r="BK1128" s="162">
        <f>IF(N1128="nulová",J1128,0)</f>
        <v>0</v>
      </c>
      <c r="BL1128" s="268" t="s">
        <v>79</v>
      </c>
      <c r="BM1128" s="162">
        <f>ROUND(I1128*H1128,2)</f>
        <v>1575</v>
      </c>
      <c r="BN1128" s="268" t="s">
        <v>205</v>
      </c>
      <c r="BO1128" s="268" t="s">
        <v>1470</v>
      </c>
    </row>
    <row r="1129" spans="1:67" s="10" customFormat="1" x14ac:dyDescent="0.2">
      <c r="A1129" s="240"/>
      <c r="B1129" s="163"/>
      <c r="C1129" s="197"/>
      <c r="D1129" s="165" t="s">
        <v>146</v>
      </c>
      <c r="E1129" s="166" t="s">
        <v>1</v>
      </c>
      <c r="F1129" s="166" t="s">
        <v>635</v>
      </c>
      <c r="G1129" s="164"/>
      <c r="H1129" s="166" t="s">
        <v>1</v>
      </c>
      <c r="I1129" s="167"/>
      <c r="J1129" s="164"/>
      <c r="K1129" s="164"/>
      <c r="L1129" s="168"/>
      <c r="M1129" s="169"/>
      <c r="N1129" s="170"/>
      <c r="O1129" s="170"/>
      <c r="P1129" s="170"/>
      <c r="Q1129" s="170"/>
      <c r="R1129" s="170"/>
      <c r="S1129" s="283"/>
      <c r="T1129" s="288"/>
      <c r="U1129" s="287"/>
      <c r="V1129" s="171"/>
      <c r="AV1129" s="172" t="s">
        <v>146</v>
      </c>
      <c r="AW1129" s="172" t="s">
        <v>79</v>
      </c>
      <c r="AX1129" s="10" t="s">
        <v>73</v>
      </c>
      <c r="AY1129" s="10" t="s">
        <v>28</v>
      </c>
      <c r="AZ1129" s="10" t="s">
        <v>66</v>
      </c>
      <c r="BA1129" s="172" t="s">
        <v>137</v>
      </c>
    </row>
    <row r="1130" spans="1:67" s="11" customFormat="1" x14ac:dyDescent="0.2">
      <c r="A1130" s="241"/>
      <c r="B1130" s="173"/>
      <c r="C1130" s="198"/>
      <c r="D1130" s="165" t="s">
        <v>146</v>
      </c>
      <c r="E1130" s="175" t="s">
        <v>1</v>
      </c>
      <c r="F1130" s="175" t="s">
        <v>7</v>
      </c>
      <c r="G1130" s="174"/>
      <c r="H1130" s="176">
        <v>21</v>
      </c>
      <c r="I1130" s="177"/>
      <c r="J1130" s="174"/>
      <c r="K1130" s="174"/>
      <c r="L1130" s="178"/>
      <c r="M1130" s="179"/>
      <c r="N1130" s="180"/>
      <c r="O1130" s="180"/>
      <c r="P1130" s="180"/>
      <c r="Q1130" s="180"/>
      <c r="R1130" s="180"/>
      <c r="S1130" s="283"/>
      <c r="T1130" s="290"/>
      <c r="U1130" s="287"/>
      <c r="V1130" s="181"/>
      <c r="AV1130" s="182" t="s">
        <v>146</v>
      </c>
      <c r="AW1130" s="182" t="s">
        <v>79</v>
      </c>
      <c r="AX1130" s="11" t="s">
        <v>79</v>
      </c>
      <c r="AY1130" s="11" t="s">
        <v>28</v>
      </c>
      <c r="AZ1130" s="11" t="s">
        <v>66</v>
      </c>
      <c r="BA1130" s="182" t="s">
        <v>137</v>
      </c>
    </row>
    <row r="1131" spans="1:67" s="266" customFormat="1" ht="16.5" customHeight="1" x14ac:dyDescent="0.2">
      <c r="A1131" s="200"/>
      <c r="B1131" s="28"/>
      <c r="C1131" s="196" t="s">
        <v>1471</v>
      </c>
      <c r="D1131" s="154" t="s">
        <v>139</v>
      </c>
      <c r="E1131" s="318" t="s">
        <v>1472</v>
      </c>
      <c r="F1131" s="319" t="s">
        <v>1473</v>
      </c>
      <c r="G1131" s="154" t="s">
        <v>285</v>
      </c>
      <c r="H1131" s="155">
        <v>6</v>
      </c>
      <c r="I1131" s="156">
        <v>80</v>
      </c>
      <c r="J1131" s="157">
        <f>ROUND(I1131*H1131,2)</f>
        <v>480</v>
      </c>
      <c r="K1131" s="319" t="s">
        <v>143</v>
      </c>
      <c r="L1131" s="32"/>
      <c r="M1131" s="158" t="s">
        <v>1</v>
      </c>
      <c r="N1131" s="159" t="s">
        <v>38</v>
      </c>
      <c r="O1131" s="53"/>
      <c r="P1131" s="160">
        <f>O1131*H1131</f>
        <v>0</v>
      </c>
      <c r="Q1131" s="160">
        <v>0</v>
      </c>
      <c r="R1131" s="160">
        <f>Q1131*H1131</f>
        <v>0</v>
      </c>
      <c r="S1131" s="283"/>
      <c r="T1131" s="283">
        <v>0</v>
      </c>
      <c r="U1131" s="287"/>
      <c r="V1131" s="161">
        <f>T1131*H1131</f>
        <v>0</v>
      </c>
      <c r="AT1131" s="268" t="s">
        <v>205</v>
      </c>
      <c r="AV1131" s="268" t="s">
        <v>139</v>
      </c>
      <c r="AW1131" s="268" t="s">
        <v>79</v>
      </c>
      <c r="BA1131" s="268" t="s">
        <v>137</v>
      </c>
      <c r="BG1131" s="162">
        <f>IF(N1131="základní",J1131,0)</f>
        <v>0</v>
      </c>
      <c r="BH1131" s="162">
        <f>IF(N1131="snížená",J1131,0)</f>
        <v>480</v>
      </c>
      <c r="BI1131" s="162">
        <f>IF(N1131="zákl. přenesená",J1131,0)</f>
        <v>0</v>
      </c>
      <c r="BJ1131" s="162">
        <f>IF(N1131="sníž. přenesená",J1131,0)</f>
        <v>0</v>
      </c>
      <c r="BK1131" s="162">
        <f>IF(N1131="nulová",J1131,0)</f>
        <v>0</v>
      </c>
      <c r="BL1131" s="268" t="s">
        <v>79</v>
      </c>
      <c r="BM1131" s="162">
        <f>ROUND(I1131*H1131,2)</f>
        <v>480</v>
      </c>
      <c r="BN1131" s="268" t="s">
        <v>205</v>
      </c>
      <c r="BO1131" s="268" t="s">
        <v>1474</v>
      </c>
    </row>
    <row r="1132" spans="1:67" s="10" customFormat="1" x14ac:dyDescent="0.2">
      <c r="A1132" s="240"/>
      <c r="B1132" s="163"/>
      <c r="C1132" s="197"/>
      <c r="D1132" s="165" t="s">
        <v>146</v>
      </c>
      <c r="E1132" s="166" t="s">
        <v>1</v>
      </c>
      <c r="F1132" s="166" t="s">
        <v>635</v>
      </c>
      <c r="G1132" s="164"/>
      <c r="H1132" s="166" t="s">
        <v>1</v>
      </c>
      <c r="I1132" s="167"/>
      <c r="J1132" s="164"/>
      <c r="K1132" s="164"/>
      <c r="L1132" s="168"/>
      <c r="M1132" s="169"/>
      <c r="N1132" s="170"/>
      <c r="O1132" s="170"/>
      <c r="P1132" s="170"/>
      <c r="Q1132" s="170"/>
      <c r="R1132" s="170"/>
      <c r="S1132" s="283"/>
      <c r="T1132" s="288"/>
      <c r="U1132" s="287"/>
      <c r="V1132" s="171"/>
      <c r="AV1132" s="172" t="s">
        <v>146</v>
      </c>
      <c r="AW1132" s="172" t="s">
        <v>79</v>
      </c>
      <c r="AX1132" s="10" t="s">
        <v>73</v>
      </c>
      <c r="AY1132" s="10" t="s">
        <v>28</v>
      </c>
      <c r="AZ1132" s="10" t="s">
        <v>66</v>
      </c>
      <c r="BA1132" s="172" t="s">
        <v>137</v>
      </c>
    </row>
    <row r="1133" spans="1:67" s="11" customFormat="1" x14ac:dyDescent="0.2">
      <c r="A1133" s="241"/>
      <c r="B1133" s="173"/>
      <c r="C1133" s="198"/>
      <c r="D1133" s="165" t="s">
        <v>146</v>
      </c>
      <c r="E1133" s="175" t="s">
        <v>1</v>
      </c>
      <c r="F1133" s="175" t="s">
        <v>167</v>
      </c>
      <c r="G1133" s="174"/>
      <c r="H1133" s="176">
        <v>6</v>
      </c>
      <c r="I1133" s="177"/>
      <c r="J1133" s="174"/>
      <c r="K1133" s="174"/>
      <c r="L1133" s="178"/>
      <c r="M1133" s="179"/>
      <c r="N1133" s="180"/>
      <c r="O1133" s="180"/>
      <c r="P1133" s="180"/>
      <c r="Q1133" s="180"/>
      <c r="R1133" s="180"/>
      <c r="S1133" s="283"/>
      <c r="T1133" s="290"/>
      <c r="U1133" s="287"/>
      <c r="V1133" s="181"/>
      <c r="AV1133" s="182" t="s">
        <v>146</v>
      </c>
      <c r="AW1133" s="182" t="s">
        <v>79</v>
      </c>
      <c r="AX1133" s="11" t="s">
        <v>79</v>
      </c>
      <c r="AY1133" s="11" t="s">
        <v>28</v>
      </c>
      <c r="AZ1133" s="11" t="s">
        <v>66</v>
      </c>
      <c r="BA1133" s="182" t="s">
        <v>137</v>
      </c>
    </row>
    <row r="1134" spans="1:67" s="266" customFormat="1" ht="16.5" customHeight="1" x14ac:dyDescent="0.2">
      <c r="A1134" s="200"/>
      <c r="B1134" s="28"/>
      <c r="C1134" s="196" t="s">
        <v>1475</v>
      </c>
      <c r="D1134" s="154" t="s">
        <v>139</v>
      </c>
      <c r="E1134" s="318" t="s">
        <v>1476</v>
      </c>
      <c r="F1134" s="319" t="s">
        <v>1477</v>
      </c>
      <c r="G1134" s="154" t="s">
        <v>285</v>
      </c>
      <c r="H1134" s="155">
        <v>9</v>
      </c>
      <c r="I1134" s="156">
        <v>80</v>
      </c>
      <c r="J1134" s="157">
        <f>ROUND(I1134*H1134,2)</f>
        <v>720</v>
      </c>
      <c r="K1134" s="319" t="s">
        <v>143</v>
      </c>
      <c r="L1134" s="32"/>
      <c r="M1134" s="158" t="s">
        <v>1</v>
      </c>
      <c r="N1134" s="159" t="s">
        <v>38</v>
      </c>
      <c r="O1134" s="53"/>
      <c r="P1134" s="160">
        <f>O1134*H1134</f>
        <v>0</v>
      </c>
      <c r="Q1134" s="160">
        <v>0</v>
      </c>
      <c r="R1134" s="160">
        <f>Q1134*H1134</f>
        <v>0</v>
      </c>
      <c r="S1134" s="283"/>
      <c r="T1134" s="283">
        <v>0</v>
      </c>
      <c r="U1134" s="287"/>
      <c r="V1134" s="161">
        <f>T1134*H1134</f>
        <v>0</v>
      </c>
      <c r="AT1134" s="268" t="s">
        <v>205</v>
      </c>
      <c r="AV1134" s="268" t="s">
        <v>139</v>
      </c>
      <c r="AW1134" s="268" t="s">
        <v>79</v>
      </c>
      <c r="BA1134" s="268" t="s">
        <v>137</v>
      </c>
      <c r="BG1134" s="162">
        <f>IF(N1134="základní",J1134,0)</f>
        <v>0</v>
      </c>
      <c r="BH1134" s="162">
        <f>IF(N1134="snížená",J1134,0)</f>
        <v>720</v>
      </c>
      <c r="BI1134" s="162">
        <f>IF(N1134="zákl. přenesená",J1134,0)</f>
        <v>0</v>
      </c>
      <c r="BJ1134" s="162">
        <f>IF(N1134="sníž. přenesená",J1134,0)</f>
        <v>0</v>
      </c>
      <c r="BK1134" s="162">
        <f>IF(N1134="nulová",J1134,0)</f>
        <v>0</v>
      </c>
      <c r="BL1134" s="268" t="s">
        <v>79</v>
      </c>
      <c r="BM1134" s="162">
        <f>ROUND(I1134*H1134,2)</f>
        <v>720</v>
      </c>
      <c r="BN1134" s="268" t="s">
        <v>205</v>
      </c>
      <c r="BO1134" s="268" t="s">
        <v>1478</v>
      </c>
    </row>
    <row r="1135" spans="1:67" s="10" customFormat="1" x14ac:dyDescent="0.2">
      <c r="A1135" s="240"/>
      <c r="B1135" s="163"/>
      <c r="C1135" s="197"/>
      <c r="D1135" s="165" t="s">
        <v>146</v>
      </c>
      <c r="E1135" s="166" t="s">
        <v>1</v>
      </c>
      <c r="F1135" s="166" t="s">
        <v>635</v>
      </c>
      <c r="G1135" s="164"/>
      <c r="H1135" s="166" t="s">
        <v>1</v>
      </c>
      <c r="I1135" s="167"/>
      <c r="J1135" s="164"/>
      <c r="K1135" s="164"/>
      <c r="L1135" s="168"/>
      <c r="M1135" s="169"/>
      <c r="N1135" s="170"/>
      <c r="O1135" s="170"/>
      <c r="P1135" s="170"/>
      <c r="Q1135" s="170"/>
      <c r="R1135" s="170"/>
      <c r="S1135" s="283"/>
      <c r="T1135" s="288"/>
      <c r="U1135" s="287"/>
      <c r="V1135" s="171"/>
      <c r="AV1135" s="172" t="s">
        <v>146</v>
      </c>
      <c r="AW1135" s="172" t="s">
        <v>79</v>
      </c>
      <c r="AX1135" s="10" t="s">
        <v>73</v>
      </c>
      <c r="AY1135" s="10" t="s">
        <v>28</v>
      </c>
      <c r="AZ1135" s="10" t="s">
        <v>66</v>
      </c>
      <c r="BA1135" s="172" t="s">
        <v>137</v>
      </c>
    </row>
    <row r="1136" spans="1:67" s="11" customFormat="1" x14ac:dyDescent="0.2">
      <c r="A1136" s="241"/>
      <c r="B1136" s="173"/>
      <c r="C1136" s="198"/>
      <c r="D1136" s="165" t="s">
        <v>146</v>
      </c>
      <c r="E1136" s="175" t="s">
        <v>1</v>
      </c>
      <c r="F1136" s="175" t="s">
        <v>180</v>
      </c>
      <c r="G1136" s="174"/>
      <c r="H1136" s="176">
        <v>9</v>
      </c>
      <c r="I1136" s="177"/>
      <c r="J1136" s="174"/>
      <c r="K1136" s="174"/>
      <c r="L1136" s="178"/>
      <c r="M1136" s="179"/>
      <c r="N1136" s="180"/>
      <c r="O1136" s="180"/>
      <c r="P1136" s="180"/>
      <c r="Q1136" s="180"/>
      <c r="R1136" s="180"/>
      <c r="S1136" s="283"/>
      <c r="T1136" s="290"/>
      <c r="U1136" s="287"/>
      <c r="V1136" s="181"/>
      <c r="AV1136" s="182" t="s">
        <v>146</v>
      </c>
      <c r="AW1136" s="182" t="s">
        <v>79</v>
      </c>
      <c r="AX1136" s="11" t="s">
        <v>79</v>
      </c>
      <c r="AY1136" s="11" t="s">
        <v>28</v>
      </c>
      <c r="AZ1136" s="11" t="s">
        <v>66</v>
      </c>
      <c r="BA1136" s="182" t="s">
        <v>137</v>
      </c>
    </row>
    <row r="1137" spans="1:67" s="266" customFormat="1" ht="16.5" customHeight="1" x14ac:dyDescent="0.2">
      <c r="A1137" s="200"/>
      <c r="B1137" s="28"/>
      <c r="C1137" s="196" t="s">
        <v>1479</v>
      </c>
      <c r="D1137" s="154" t="s">
        <v>139</v>
      </c>
      <c r="E1137" s="318" t="s">
        <v>1480</v>
      </c>
      <c r="F1137" s="319" t="s">
        <v>1481</v>
      </c>
      <c r="G1137" s="154" t="s">
        <v>285</v>
      </c>
      <c r="H1137" s="155">
        <v>5</v>
      </c>
      <c r="I1137" s="156">
        <v>85</v>
      </c>
      <c r="J1137" s="157">
        <f>ROUND(I1137*H1137,2)</f>
        <v>425</v>
      </c>
      <c r="K1137" s="319" t="s">
        <v>143</v>
      </c>
      <c r="L1137" s="32"/>
      <c r="M1137" s="158" t="s">
        <v>1</v>
      </c>
      <c r="N1137" s="159" t="s">
        <v>38</v>
      </c>
      <c r="O1137" s="53"/>
      <c r="P1137" s="160">
        <f>O1137*H1137</f>
        <v>0</v>
      </c>
      <c r="Q1137" s="160">
        <v>0</v>
      </c>
      <c r="R1137" s="160">
        <f>Q1137*H1137</f>
        <v>0</v>
      </c>
      <c r="S1137" s="283"/>
      <c r="T1137" s="283">
        <v>0</v>
      </c>
      <c r="U1137" s="287"/>
      <c r="V1137" s="161">
        <f>T1137*H1137</f>
        <v>0</v>
      </c>
      <c r="AT1137" s="268" t="s">
        <v>205</v>
      </c>
      <c r="AV1137" s="268" t="s">
        <v>139</v>
      </c>
      <c r="AW1137" s="268" t="s">
        <v>79</v>
      </c>
      <c r="BA1137" s="268" t="s">
        <v>137</v>
      </c>
      <c r="BG1137" s="162">
        <f>IF(N1137="základní",J1137,0)</f>
        <v>0</v>
      </c>
      <c r="BH1137" s="162">
        <f>IF(N1137="snížená",J1137,0)</f>
        <v>425</v>
      </c>
      <c r="BI1137" s="162">
        <f>IF(N1137="zákl. přenesená",J1137,0)</f>
        <v>0</v>
      </c>
      <c r="BJ1137" s="162">
        <f>IF(N1137="sníž. přenesená",J1137,0)</f>
        <v>0</v>
      </c>
      <c r="BK1137" s="162">
        <f>IF(N1137="nulová",J1137,0)</f>
        <v>0</v>
      </c>
      <c r="BL1137" s="268" t="s">
        <v>79</v>
      </c>
      <c r="BM1137" s="162">
        <f>ROUND(I1137*H1137,2)</f>
        <v>425</v>
      </c>
      <c r="BN1137" s="268" t="s">
        <v>205</v>
      </c>
      <c r="BO1137" s="268" t="s">
        <v>1482</v>
      </c>
    </row>
    <row r="1138" spans="1:67" s="10" customFormat="1" x14ac:dyDescent="0.2">
      <c r="A1138" s="240"/>
      <c r="B1138" s="163"/>
      <c r="C1138" s="197"/>
      <c r="D1138" s="165" t="s">
        <v>146</v>
      </c>
      <c r="E1138" s="166" t="s">
        <v>1</v>
      </c>
      <c r="F1138" s="166" t="s">
        <v>635</v>
      </c>
      <c r="G1138" s="164"/>
      <c r="H1138" s="166" t="s">
        <v>1</v>
      </c>
      <c r="I1138" s="167"/>
      <c r="J1138" s="164"/>
      <c r="K1138" s="164"/>
      <c r="L1138" s="168"/>
      <c r="M1138" s="169"/>
      <c r="N1138" s="170"/>
      <c r="O1138" s="170"/>
      <c r="P1138" s="170"/>
      <c r="Q1138" s="170"/>
      <c r="R1138" s="170"/>
      <c r="S1138" s="283"/>
      <c r="T1138" s="288"/>
      <c r="U1138" s="287"/>
      <c r="V1138" s="171"/>
      <c r="AV1138" s="172" t="s">
        <v>146</v>
      </c>
      <c r="AW1138" s="172" t="s">
        <v>79</v>
      </c>
      <c r="AX1138" s="10" t="s">
        <v>73</v>
      </c>
      <c r="AY1138" s="10" t="s">
        <v>28</v>
      </c>
      <c r="AZ1138" s="10" t="s">
        <v>66</v>
      </c>
      <c r="BA1138" s="172" t="s">
        <v>137</v>
      </c>
    </row>
    <row r="1139" spans="1:67" s="11" customFormat="1" x14ac:dyDescent="0.2">
      <c r="A1139" s="241"/>
      <c r="B1139" s="173"/>
      <c r="C1139" s="198"/>
      <c r="D1139" s="165" t="s">
        <v>146</v>
      </c>
      <c r="E1139" s="175" t="s">
        <v>1</v>
      </c>
      <c r="F1139" s="175" t="s">
        <v>1483</v>
      </c>
      <c r="G1139" s="174"/>
      <c r="H1139" s="176">
        <v>5</v>
      </c>
      <c r="I1139" s="177"/>
      <c r="J1139" s="174"/>
      <c r="K1139" s="174"/>
      <c r="L1139" s="178"/>
      <c r="M1139" s="179"/>
      <c r="N1139" s="180"/>
      <c r="O1139" s="180"/>
      <c r="P1139" s="180"/>
      <c r="Q1139" s="180"/>
      <c r="R1139" s="180"/>
      <c r="S1139" s="283"/>
      <c r="T1139" s="290"/>
      <c r="U1139" s="287"/>
      <c r="V1139" s="181"/>
      <c r="AV1139" s="182" t="s">
        <v>146</v>
      </c>
      <c r="AW1139" s="182" t="s">
        <v>79</v>
      </c>
      <c r="AX1139" s="11" t="s">
        <v>79</v>
      </c>
      <c r="AY1139" s="11" t="s">
        <v>28</v>
      </c>
      <c r="AZ1139" s="11" t="s">
        <v>66</v>
      </c>
      <c r="BA1139" s="182" t="s">
        <v>137</v>
      </c>
    </row>
    <row r="1140" spans="1:67" s="266" customFormat="1" ht="16.5" customHeight="1" x14ac:dyDescent="0.2">
      <c r="A1140" s="200"/>
      <c r="B1140" s="28"/>
      <c r="C1140" s="196" t="s">
        <v>1484</v>
      </c>
      <c r="D1140" s="154" t="s">
        <v>139</v>
      </c>
      <c r="E1140" s="318" t="s">
        <v>1485</v>
      </c>
      <c r="F1140" s="319" t="s">
        <v>1486</v>
      </c>
      <c r="G1140" s="154" t="s">
        <v>285</v>
      </c>
      <c r="H1140" s="155">
        <v>1</v>
      </c>
      <c r="I1140" s="156">
        <v>85</v>
      </c>
      <c r="J1140" s="157">
        <f>ROUND(I1140*H1140,2)</f>
        <v>85</v>
      </c>
      <c r="K1140" s="319" t="s">
        <v>143</v>
      </c>
      <c r="L1140" s="32"/>
      <c r="M1140" s="158" t="s">
        <v>1</v>
      </c>
      <c r="N1140" s="159" t="s">
        <v>38</v>
      </c>
      <c r="O1140" s="53"/>
      <c r="P1140" s="160">
        <f>O1140*H1140</f>
        <v>0</v>
      </c>
      <c r="Q1140" s="160">
        <v>0</v>
      </c>
      <c r="R1140" s="160">
        <f>Q1140*H1140</f>
        <v>0</v>
      </c>
      <c r="S1140" s="283"/>
      <c r="T1140" s="283">
        <v>0</v>
      </c>
      <c r="U1140" s="287"/>
      <c r="V1140" s="161">
        <f>T1140*H1140</f>
        <v>0</v>
      </c>
      <c r="AT1140" s="268" t="s">
        <v>205</v>
      </c>
      <c r="AV1140" s="268" t="s">
        <v>139</v>
      </c>
      <c r="AW1140" s="268" t="s">
        <v>79</v>
      </c>
      <c r="BA1140" s="268" t="s">
        <v>137</v>
      </c>
      <c r="BG1140" s="162">
        <f>IF(N1140="základní",J1140,0)</f>
        <v>0</v>
      </c>
      <c r="BH1140" s="162">
        <f>IF(N1140="snížená",J1140,0)</f>
        <v>85</v>
      </c>
      <c r="BI1140" s="162">
        <f>IF(N1140="zákl. přenesená",J1140,0)</f>
        <v>0</v>
      </c>
      <c r="BJ1140" s="162">
        <f>IF(N1140="sníž. přenesená",J1140,0)</f>
        <v>0</v>
      </c>
      <c r="BK1140" s="162">
        <f>IF(N1140="nulová",J1140,0)</f>
        <v>0</v>
      </c>
      <c r="BL1140" s="268" t="s">
        <v>79</v>
      </c>
      <c r="BM1140" s="162">
        <f>ROUND(I1140*H1140,2)</f>
        <v>85</v>
      </c>
      <c r="BN1140" s="268" t="s">
        <v>205</v>
      </c>
      <c r="BO1140" s="268" t="s">
        <v>1487</v>
      </c>
    </row>
    <row r="1141" spans="1:67" s="10" customFormat="1" x14ac:dyDescent="0.2">
      <c r="A1141" s="240"/>
      <c r="B1141" s="163"/>
      <c r="C1141" s="197"/>
      <c r="D1141" s="165" t="s">
        <v>146</v>
      </c>
      <c r="E1141" s="166" t="s">
        <v>1</v>
      </c>
      <c r="F1141" s="166" t="s">
        <v>635</v>
      </c>
      <c r="G1141" s="164"/>
      <c r="H1141" s="166" t="s">
        <v>1</v>
      </c>
      <c r="I1141" s="167"/>
      <c r="J1141" s="164"/>
      <c r="K1141" s="164"/>
      <c r="L1141" s="168"/>
      <c r="M1141" s="169"/>
      <c r="N1141" s="170"/>
      <c r="O1141" s="170"/>
      <c r="P1141" s="170"/>
      <c r="Q1141" s="170"/>
      <c r="R1141" s="170"/>
      <c r="S1141" s="283"/>
      <c r="T1141" s="288"/>
      <c r="U1141" s="287"/>
      <c r="V1141" s="171"/>
      <c r="AV1141" s="172" t="s">
        <v>146</v>
      </c>
      <c r="AW1141" s="172" t="s">
        <v>79</v>
      </c>
      <c r="AX1141" s="10" t="s">
        <v>73</v>
      </c>
      <c r="AY1141" s="10" t="s">
        <v>28</v>
      </c>
      <c r="AZ1141" s="10" t="s">
        <v>66</v>
      </c>
      <c r="BA1141" s="172" t="s">
        <v>137</v>
      </c>
    </row>
    <row r="1142" spans="1:67" s="11" customFormat="1" x14ac:dyDescent="0.2">
      <c r="A1142" s="241"/>
      <c r="B1142" s="173"/>
      <c r="C1142" s="198"/>
      <c r="D1142" s="165" t="s">
        <v>146</v>
      </c>
      <c r="E1142" s="175" t="s">
        <v>1</v>
      </c>
      <c r="F1142" s="175" t="s">
        <v>73</v>
      </c>
      <c r="G1142" s="174"/>
      <c r="H1142" s="176">
        <v>1</v>
      </c>
      <c r="I1142" s="177"/>
      <c r="J1142" s="174"/>
      <c r="K1142" s="174"/>
      <c r="L1142" s="178"/>
      <c r="M1142" s="179"/>
      <c r="N1142" s="180"/>
      <c r="O1142" s="180"/>
      <c r="P1142" s="180"/>
      <c r="Q1142" s="180"/>
      <c r="R1142" s="180"/>
      <c r="S1142" s="283"/>
      <c r="T1142" s="290"/>
      <c r="U1142" s="287"/>
      <c r="V1142" s="181"/>
      <c r="AV1142" s="182" t="s">
        <v>146</v>
      </c>
      <c r="AW1142" s="182" t="s">
        <v>79</v>
      </c>
      <c r="AX1142" s="11" t="s">
        <v>79</v>
      </c>
      <c r="AY1142" s="11" t="s">
        <v>28</v>
      </c>
      <c r="AZ1142" s="11" t="s">
        <v>66</v>
      </c>
      <c r="BA1142" s="182" t="s">
        <v>137</v>
      </c>
    </row>
    <row r="1143" spans="1:67" s="266" customFormat="1" ht="16.5" customHeight="1" x14ac:dyDescent="0.2">
      <c r="A1143" s="200"/>
      <c r="B1143" s="28"/>
      <c r="C1143" s="196" t="s">
        <v>1488</v>
      </c>
      <c r="D1143" s="154" t="s">
        <v>139</v>
      </c>
      <c r="E1143" s="318" t="s">
        <v>1489</v>
      </c>
      <c r="F1143" s="319" t="s">
        <v>1490</v>
      </c>
      <c r="G1143" s="154" t="s">
        <v>285</v>
      </c>
      <c r="H1143" s="155">
        <v>3</v>
      </c>
      <c r="I1143" s="156">
        <v>80</v>
      </c>
      <c r="J1143" s="157">
        <f>ROUND(I1143*H1143,2)</f>
        <v>240</v>
      </c>
      <c r="K1143" s="319" t="s">
        <v>143</v>
      </c>
      <c r="L1143" s="32"/>
      <c r="M1143" s="158" t="s">
        <v>1</v>
      </c>
      <c r="N1143" s="159" t="s">
        <v>38</v>
      </c>
      <c r="O1143" s="53"/>
      <c r="P1143" s="160">
        <f>O1143*H1143</f>
        <v>0</v>
      </c>
      <c r="Q1143" s="160">
        <v>0</v>
      </c>
      <c r="R1143" s="160">
        <f>Q1143*H1143</f>
        <v>0</v>
      </c>
      <c r="S1143" s="283"/>
      <c r="T1143" s="283">
        <v>0</v>
      </c>
      <c r="U1143" s="287"/>
      <c r="V1143" s="161">
        <f>T1143*H1143</f>
        <v>0</v>
      </c>
      <c r="AT1143" s="268" t="s">
        <v>205</v>
      </c>
      <c r="AV1143" s="268" t="s">
        <v>139</v>
      </c>
      <c r="AW1143" s="268" t="s">
        <v>79</v>
      </c>
      <c r="BA1143" s="268" t="s">
        <v>137</v>
      </c>
      <c r="BG1143" s="162">
        <f>IF(N1143="základní",J1143,0)</f>
        <v>0</v>
      </c>
      <c r="BH1143" s="162">
        <f>IF(N1143="snížená",J1143,0)</f>
        <v>240</v>
      </c>
      <c r="BI1143" s="162">
        <f>IF(N1143="zákl. přenesená",J1143,0)</f>
        <v>0</v>
      </c>
      <c r="BJ1143" s="162">
        <f>IF(N1143="sníž. přenesená",J1143,0)</f>
        <v>0</v>
      </c>
      <c r="BK1143" s="162">
        <f>IF(N1143="nulová",J1143,0)</f>
        <v>0</v>
      </c>
      <c r="BL1143" s="268" t="s">
        <v>79</v>
      </c>
      <c r="BM1143" s="162">
        <f>ROUND(I1143*H1143,2)</f>
        <v>240</v>
      </c>
      <c r="BN1143" s="268" t="s">
        <v>205</v>
      </c>
      <c r="BO1143" s="268" t="s">
        <v>1491</v>
      </c>
    </row>
    <row r="1144" spans="1:67" s="10" customFormat="1" x14ac:dyDescent="0.2">
      <c r="A1144" s="240"/>
      <c r="B1144" s="163"/>
      <c r="C1144" s="197"/>
      <c r="D1144" s="165" t="s">
        <v>146</v>
      </c>
      <c r="E1144" s="166" t="s">
        <v>1</v>
      </c>
      <c r="F1144" s="166" t="s">
        <v>635</v>
      </c>
      <c r="G1144" s="164"/>
      <c r="H1144" s="166" t="s">
        <v>1</v>
      </c>
      <c r="I1144" s="167"/>
      <c r="J1144" s="164"/>
      <c r="K1144" s="164"/>
      <c r="L1144" s="168"/>
      <c r="M1144" s="169"/>
      <c r="N1144" s="170"/>
      <c r="O1144" s="170"/>
      <c r="P1144" s="170"/>
      <c r="Q1144" s="170"/>
      <c r="R1144" s="170"/>
      <c r="S1144" s="283"/>
      <c r="T1144" s="288"/>
      <c r="U1144" s="287"/>
      <c r="V1144" s="171"/>
      <c r="AV1144" s="172" t="s">
        <v>146</v>
      </c>
      <c r="AW1144" s="172" t="s">
        <v>79</v>
      </c>
      <c r="AX1144" s="10" t="s">
        <v>73</v>
      </c>
      <c r="AY1144" s="10" t="s">
        <v>28</v>
      </c>
      <c r="AZ1144" s="10" t="s">
        <v>66</v>
      </c>
      <c r="BA1144" s="172" t="s">
        <v>137</v>
      </c>
    </row>
    <row r="1145" spans="1:67" s="11" customFormat="1" x14ac:dyDescent="0.2">
      <c r="A1145" s="241"/>
      <c r="B1145" s="173"/>
      <c r="C1145" s="198"/>
      <c r="D1145" s="165" t="s">
        <v>146</v>
      </c>
      <c r="E1145" s="175" t="s">
        <v>1</v>
      </c>
      <c r="F1145" s="175" t="s">
        <v>153</v>
      </c>
      <c r="G1145" s="174"/>
      <c r="H1145" s="176">
        <v>3</v>
      </c>
      <c r="I1145" s="177"/>
      <c r="J1145" s="174"/>
      <c r="K1145" s="174"/>
      <c r="L1145" s="178"/>
      <c r="M1145" s="179"/>
      <c r="N1145" s="180"/>
      <c r="O1145" s="180"/>
      <c r="P1145" s="180"/>
      <c r="Q1145" s="180"/>
      <c r="R1145" s="180"/>
      <c r="S1145" s="283"/>
      <c r="T1145" s="290"/>
      <c r="U1145" s="287"/>
      <c r="V1145" s="181"/>
      <c r="AV1145" s="182" t="s">
        <v>146</v>
      </c>
      <c r="AW1145" s="182" t="s">
        <v>79</v>
      </c>
      <c r="AX1145" s="11" t="s">
        <v>79</v>
      </c>
      <c r="AY1145" s="11" t="s">
        <v>28</v>
      </c>
      <c r="AZ1145" s="11" t="s">
        <v>66</v>
      </c>
      <c r="BA1145" s="182" t="s">
        <v>137</v>
      </c>
    </row>
    <row r="1146" spans="1:67" s="266" customFormat="1" ht="16.5" customHeight="1" x14ac:dyDescent="0.2">
      <c r="A1146" s="200"/>
      <c r="B1146" s="28"/>
      <c r="C1146" s="214" t="s">
        <v>1492</v>
      </c>
      <c r="D1146" s="183" t="s">
        <v>217</v>
      </c>
      <c r="E1146" s="320" t="s">
        <v>1493</v>
      </c>
      <c r="F1146" s="321" t="s">
        <v>1494</v>
      </c>
      <c r="G1146" s="183" t="s">
        <v>285</v>
      </c>
      <c r="H1146" s="184">
        <v>21</v>
      </c>
      <c r="I1146" s="185">
        <v>65</v>
      </c>
      <c r="J1146" s="186">
        <f>ROUND(I1146*H1146,2)</f>
        <v>1365</v>
      </c>
      <c r="K1146" s="321" t="s">
        <v>143</v>
      </c>
      <c r="L1146" s="187"/>
      <c r="M1146" s="188" t="s">
        <v>1</v>
      </c>
      <c r="N1146" s="189" t="s">
        <v>38</v>
      </c>
      <c r="O1146" s="53"/>
      <c r="P1146" s="160">
        <f>O1146*H1146</f>
        <v>0</v>
      </c>
      <c r="Q1146" s="160">
        <v>5.0000000000000002E-5</v>
      </c>
      <c r="R1146" s="160">
        <f>Q1146*H1146</f>
        <v>1.0500000000000002E-3</v>
      </c>
      <c r="S1146" s="283"/>
      <c r="T1146" s="283">
        <v>0</v>
      </c>
      <c r="U1146" s="287"/>
      <c r="V1146" s="161">
        <f>T1146*H1146</f>
        <v>0</v>
      </c>
      <c r="AT1146" s="268" t="s">
        <v>292</v>
      </c>
      <c r="AV1146" s="268" t="s">
        <v>217</v>
      </c>
      <c r="AW1146" s="268" t="s">
        <v>79</v>
      </c>
      <c r="BA1146" s="268" t="s">
        <v>137</v>
      </c>
      <c r="BG1146" s="162">
        <f>IF(N1146="základní",J1146,0)</f>
        <v>0</v>
      </c>
      <c r="BH1146" s="162">
        <f>IF(N1146="snížená",J1146,0)</f>
        <v>1365</v>
      </c>
      <c r="BI1146" s="162">
        <f>IF(N1146="zákl. přenesená",J1146,0)</f>
        <v>0</v>
      </c>
      <c r="BJ1146" s="162">
        <f>IF(N1146="sníž. přenesená",J1146,0)</f>
        <v>0</v>
      </c>
      <c r="BK1146" s="162">
        <f>IF(N1146="nulová",J1146,0)</f>
        <v>0</v>
      </c>
      <c r="BL1146" s="268" t="s">
        <v>79</v>
      </c>
      <c r="BM1146" s="162">
        <f>ROUND(I1146*H1146,2)</f>
        <v>1365</v>
      </c>
      <c r="BN1146" s="268" t="s">
        <v>205</v>
      </c>
      <c r="BO1146" s="268" t="s">
        <v>1495</v>
      </c>
    </row>
    <row r="1147" spans="1:67" s="11" customFormat="1" x14ac:dyDescent="0.2">
      <c r="A1147" s="241"/>
      <c r="B1147" s="173"/>
      <c r="C1147" s="198"/>
      <c r="D1147" s="165" t="s">
        <v>146</v>
      </c>
      <c r="E1147" s="175" t="s">
        <v>1</v>
      </c>
      <c r="F1147" s="175" t="s">
        <v>7</v>
      </c>
      <c r="G1147" s="174"/>
      <c r="H1147" s="176">
        <v>21</v>
      </c>
      <c r="I1147" s="177"/>
      <c r="J1147" s="174"/>
      <c r="K1147" s="174"/>
      <c r="L1147" s="178"/>
      <c r="M1147" s="179"/>
      <c r="N1147" s="180"/>
      <c r="O1147" s="180"/>
      <c r="P1147" s="180"/>
      <c r="Q1147" s="180"/>
      <c r="R1147" s="180"/>
      <c r="S1147" s="283"/>
      <c r="T1147" s="290"/>
      <c r="U1147" s="287"/>
      <c r="V1147" s="181"/>
      <c r="AV1147" s="182" t="s">
        <v>146</v>
      </c>
      <c r="AW1147" s="182" t="s">
        <v>79</v>
      </c>
      <c r="AX1147" s="11" t="s">
        <v>79</v>
      </c>
      <c r="AY1147" s="11" t="s">
        <v>28</v>
      </c>
      <c r="AZ1147" s="11" t="s">
        <v>66</v>
      </c>
      <c r="BA1147" s="182" t="s">
        <v>137</v>
      </c>
    </row>
    <row r="1148" spans="1:67" s="266" customFormat="1" ht="16.5" customHeight="1" x14ac:dyDescent="0.2">
      <c r="A1148" s="200"/>
      <c r="B1148" s="28"/>
      <c r="C1148" s="214" t="s">
        <v>1496</v>
      </c>
      <c r="D1148" s="183" t="s">
        <v>217</v>
      </c>
      <c r="E1148" s="320" t="s">
        <v>1497</v>
      </c>
      <c r="F1148" s="321" t="s">
        <v>1498</v>
      </c>
      <c r="G1148" s="183" t="s">
        <v>285</v>
      </c>
      <c r="H1148" s="184">
        <v>6</v>
      </c>
      <c r="I1148" s="185">
        <v>75</v>
      </c>
      <c r="J1148" s="186">
        <f>ROUND(I1148*H1148,2)</f>
        <v>450</v>
      </c>
      <c r="K1148" s="321" t="s">
        <v>143</v>
      </c>
      <c r="L1148" s="187"/>
      <c r="M1148" s="188" t="s">
        <v>1</v>
      </c>
      <c r="N1148" s="189" t="s">
        <v>38</v>
      </c>
      <c r="O1148" s="53"/>
      <c r="P1148" s="160">
        <f>O1148*H1148</f>
        <v>0</v>
      </c>
      <c r="Q1148" s="160">
        <v>5.0000000000000002E-5</v>
      </c>
      <c r="R1148" s="160">
        <f>Q1148*H1148</f>
        <v>3.0000000000000003E-4</v>
      </c>
      <c r="S1148" s="283"/>
      <c r="T1148" s="283">
        <v>0</v>
      </c>
      <c r="U1148" s="287"/>
      <c r="V1148" s="161">
        <f>T1148*H1148</f>
        <v>0</v>
      </c>
      <c r="AT1148" s="268" t="s">
        <v>292</v>
      </c>
      <c r="AV1148" s="268" t="s">
        <v>217</v>
      </c>
      <c r="AW1148" s="268" t="s">
        <v>79</v>
      </c>
      <c r="BA1148" s="268" t="s">
        <v>137</v>
      </c>
      <c r="BG1148" s="162">
        <f>IF(N1148="základní",J1148,0)</f>
        <v>0</v>
      </c>
      <c r="BH1148" s="162">
        <f>IF(N1148="snížená",J1148,0)</f>
        <v>450</v>
      </c>
      <c r="BI1148" s="162">
        <f>IF(N1148="zákl. přenesená",J1148,0)</f>
        <v>0</v>
      </c>
      <c r="BJ1148" s="162">
        <f>IF(N1148="sníž. přenesená",J1148,0)</f>
        <v>0</v>
      </c>
      <c r="BK1148" s="162">
        <f>IF(N1148="nulová",J1148,0)</f>
        <v>0</v>
      </c>
      <c r="BL1148" s="268" t="s">
        <v>79</v>
      </c>
      <c r="BM1148" s="162">
        <f>ROUND(I1148*H1148,2)</f>
        <v>450</v>
      </c>
      <c r="BN1148" s="268" t="s">
        <v>205</v>
      </c>
      <c r="BO1148" s="268" t="s">
        <v>1499</v>
      </c>
    </row>
    <row r="1149" spans="1:67" s="11" customFormat="1" x14ac:dyDescent="0.2">
      <c r="A1149" s="241"/>
      <c r="B1149" s="173"/>
      <c r="C1149" s="198"/>
      <c r="D1149" s="165" t="s">
        <v>146</v>
      </c>
      <c r="E1149" s="175" t="s">
        <v>1</v>
      </c>
      <c r="F1149" s="175" t="s">
        <v>167</v>
      </c>
      <c r="G1149" s="174"/>
      <c r="H1149" s="176">
        <v>6</v>
      </c>
      <c r="I1149" s="177"/>
      <c r="J1149" s="174"/>
      <c r="K1149" s="174"/>
      <c r="L1149" s="178"/>
      <c r="M1149" s="179"/>
      <c r="N1149" s="180"/>
      <c r="O1149" s="180"/>
      <c r="P1149" s="180"/>
      <c r="Q1149" s="180"/>
      <c r="R1149" s="180"/>
      <c r="S1149" s="283"/>
      <c r="T1149" s="290"/>
      <c r="U1149" s="287"/>
      <c r="V1149" s="181"/>
      <c r="AV1149" s="182" t="s">
        <v>146</v>
      </c>
      <c r="AW1149" s="182" t="s">
        <v>79</v>
      </c>
      <c r="AX1149" s="11" t="s">
        <v>79</v>
      </c>
      <c r="AY1149" s="11" t="s">
        <v>28</v>
      </c>
      <c r="AZ1149" s="11" t="s">
        <v>66</v>
      </c>
      <c r="BA1149" s="182" t="s">
        <v>137</v>
      </c>
    </row>
    <row r="1150" spans="1:67" s="266" customFormat="1" ht="16.5" customHeight="1" x14ac:dyDescent="0.2">
      <c r="A1150" s="200"/>
      <c r="B1150" s="28"/>
      <c r="C1150" s="214" t="s">
        <v>1500</v>
      </c>
      <c r="D1150" s="183" t="s">
        <v>217</v>
      </c>
      <c r="E1150" s="320" t="s">
        <v>1501</v>
      </c>
      <c r="F1150" s="321" t="s">
        <v>1502</v>
      </c>
      <c r="G1150" s="183" t="s">
        <v>285</v>
      </c>
      <c r="H1150" s="184">
        <v>9</v>
      </c>
      <c r="I1150" s="185">
        <v>70</v>
      </c>
      <c r="J1150" s="186">
        <f>ROUND(I1150*H1150,2)</f>
        <v>630</v>
      </c>
      <c r="K1150" s="321" t="s">
        <v>143</v>
      </c>
      <c r="L1150" s="187"/>
      <c r="M1150" s="188" t="s">
        <v>1</v>
      </c>
      <c r="N1150" s="189" t="s">
        <v>38</v>
      </c>
      <c r="O1150" s="53"/>
      <c r="P1150" s="160">
        <f>O1150*H1150</f>
        <v>0</v>
      </c>
      <c r="Q1150" s="160">
        <v>5.0000000000000002E-5</v>
      </c>
      <c r="R1150" s="160">
        <f>Q1150*H1150</f>
        <v>4.5000000000000004E-4</v>
      </c>
      <c r="S1150" s="283"/>
      <c r="T1150" s="283">
        <v>0</v>
      </c>
      <c r="U1150" s="287"/>
      <c r="V1150" s="161">
        <f>T1150*H1150</f>
        <v>0</v>
      </c>
      <c r="AT1150" s="268" t="s">
        <v>292</v>
      </c>
      <c r="AV1150" s="268" t="s">
        <v>217</v>
      </c>
      <c r="AW1150" s="268" t="s">
        <v>79</v>
      </c>
      <c r="BA1150" s="268" t="s">
        <v>137</v>
      </c>
      <c r="BG1150" s="162">
        <f>IF(N1150="základní",J1150,0)</f>
        <v>0</v>
      </c>
      <c r="BH1150" s="162">
        <f>IF(N1150="snížená",J1150,0)</f>
        <v>630</v>
      </c>
      <c r="BI1150" s="162">
        <f>IF(N1150="zákl. přenesená",J1150,0)</f>
        <v>0</v>
      </c>
      <c r="BJ1150" s="162">
        <f>IF(N1150="sníž. přenesená",J1150,0)</f>
        <v>0</v>
      </c>
      <c r="BK1150" s="162">
        <f>IF(N1150="nulová",J1150,0)</f>
        <v>0</v>
      </c>
      <c r="BL1150" s="268" t="s">
        <v>79</v>
      </c>
      <c r="BM1150" s="162">
        <f>ROUND(I1150*H1150,2)</f>
        <v>630</v>
      </c>
      <c r="BN1150" s="268" t="s">
        <v>205</v>
      </c>
      <c r="BO1150" s="268" t="s">
        <v>1503</v>
      </c>
    </row>
    <row r="1151" spans="1:67" s="11" customFormat="1" x14ac:dyDescent="0.2">
      <c r="A1151" s="241"/>
      <c r="B1151" s="173"/>
      <c r="C1151" s="198"/>
      <c r="D1151" s="165" t="s">
        <v>146</v>
      </c>
      <c r="E1151" s="175" t="s">
        <v>1</v>
      </c>
      <c r="F1151" s="175" t="s">
        <v>180</v>
      </c>
      <c r="G1151" s="174"/>
      <c r="H1151" s="176">
        <v>9</v>
      </c>
      <c r="I1151" s="177"/>
      <c r="J1151" s="174"/>
      <c r="K1151" s="174"/>
      <c r="L1151" s="178"/>
      <c r="M1151" s="179"/>
      <c r="N1151" s="180"/>
      <c r="O1151" s="180"/>
      <c r="P1151" s="180"/>
      <c r="Q1151" s="180"/>
      <c r="R1151" s="180"/>
      <c r="S1151" s="283"/>
      <c r="T1151" s="290"/>
      <c r="U1151" s="287"/>
      <c r="V1151" s="181"/>
      <c r="AV1151" s="182" t="s">
        <v>146</v>
      </c>
      <c r="AW1151" s="182" t="s">
        <v>79</v>
      </c>
      <c r="AX1151" s="11" t="s">
        <v>79</v>
      </c>
      <c r="AY1151" s="11" t="s">
        <v>28</v>
      </c>
      <c r="AZ1151" s="11" t="s">
        <v>66</v>
      </c>
      <c r="BA1151" s="182" t="s">
        <v>137</v>
      </c>
    </row>
    <row r="1152" spans="1:67" s="266" customFormat="1" ht="16.5" customHeight="1" x14ac:dyDescent="0.2">
      <c r="A1152" s="200"/>
      <c r="B1152" s="28"/>
      <c r="C1152" s="214" t="s">
        <v>1504</v>
      </c>
      <c r="D1152" s="183" t="s">
        <v>217</v>
      </c>
      <c r="E1152" s="320" t="s">
        <v>1505</v>
      </c>
      <c r="F1152" s="321" t="s">
        <v>1506</v>
      </c>
      <c r="G1152" s="183" t="s">
        <v>285</v>
      </c>
      <c r="H1152" s="184">
        <v>2</v>
      </c>
      <c r="I1152" s="185">
        <v>100</v>
      </c>
      <c r="J1152" s="186">
        <f>ROUND(I1152*H1152,2)</f>
        <v>200</v>
      </c>
      <c r="K1152" s="321" t="s">
        <v>143</v>
      </c>
      <c r="L1152" s="187"/>
      <c r="M1152" s="188" t="s">
        <v>1</v>
      </c>
      <c r="N1152" s="189" t="s">
        <v>38</v>
      </c>
      <c r="O1152" s="53"/>
      <c r="P1152" s="160">
        <f>O1152*H1152</f>
        <v>0</v>
      </c>
      <c r="Q1152" s="160">
        <v>1E-4</v>
      </c>
      <c r="R1152" s="160">
        <f>Q1152*H1152</f>
        <v>2.0000000000000001E-4</v>
      </c>
      <c r="S1152" s="283"/>
      <c r="T1152" s="283">
        <v>0</v>
      </c>
      <c r="U1152" s="287"/>
      <c r="V1152" s="161">
        <f>T1152*H1152</f>
        <v>0</v>
      </c>
      <c r="AT1152" s="268" t="s">
        <v>292</v>
      </c>
      <c r="AV1152" s="268" t="s">
        <v>217</v>
      </c>
      <c r="AW1152" s="268" t="s">
        <v>79</v>
      </c>
      <c r="BA1152" s="268" t="s">
        <v>137</v>
      </c>
      <c r="BG1152" s="162">
        <f>IF(N1152="základní",J1152,0)</f>
        <v>0</v>
      </c>
      <c r="BH1152" s="162">
        <f>IF(N1152="snížená",J1152,0)</f>
        <v>200</v>
      </c>
      <c r="BI1152" s="162">
        <f>IF(N1152="zákl. přenesená",J1152,0)</f>
        <v>0</v>
      </c>
      <c r="BJ1152" s="162">
        <f>IF(N1152="sníž. přenesená",J1152,0)</f>
        <v>0</v>
      </c>
      <c r="BK1152" s="162">
        <f>IF(N1152="nulová",J1152,0)</f>
        <v>0</v>
      </c>
      <c r="BL1152" s="268" t="s">
        <v>79</v>
      </c>
      <c r="BM1152" s="162">
        <f>ROUND(I1152*H1152,2)</f>
        <v>200</v>
      </c>
      <c r="BN1152" s="268" t="s">
        <v>205</v>
      </c>
      <c r="BO1152" s="268" t="s">
        <v>1507</v>
      </c>
    </row>
    <row r="1153" spans="1:67" s="11" customFormat="1" x14ac:dyDescent="0.2">
      <c r="A1153" s="241"/>
      <c r="B1153" s="173"/>
      <c r="C1153" s="198"/>
      <c r="D1153" s="165" t="s">
        <v>146</v>
      </c>
      <c r="E1153" s="175" t="s">
        <v>1</v>
      </c>
      <c r="F1153" s="175" t="s">
        <v>79</v>
      </c>
      <c r="G1153" s="174"/>
      <c r="H1153" s="176">
        <v>2</v>
      </c>
      <c r="I1153" s="177"/>
      <c r="J1153" s="174"/>
      <c r="K1153" s="174"/>
      <c r="L1153" s="178"/>
      <c r="M1153" s="179"/>
      <c r="N1153" s="180"/>
      <c r="O1153" s="180"/>
      <c r="P1153" s="180"/>
      <c r="Q1153" s="180"/>
      <c r="R1153" s="180"/>
      <c r="S1153" s="283"/>
      <c r="T1153" s="290"/>
      <c r="U1153" s="287"/>
      <c r="V1153" s="181"/>
      <c r="AV1153" s="182" t="s">
        <v>146</v>
      </c>
      <c r="AW1153" s="182" t="s">
        <v>79</v>
      </c>
      <c r="AX1153" s="11" t="s">
        <v>79</v>
      </c>
      <c r="AY1153" s="11" t="s">
        <v>28</v>
      </c>
      <c r="AZ1153" s="11" t="s">
        <v>66</v>
      </c>
      <c r="BA1153" s="182" t="s">
        <v>137</v>
      </c>
    </row>
    <row r="1154" spans="1:67" s="266" customFormat="1" ht="16.5" customHeight="1" x14ac:dyDescent="0.2">
      <c r="A1154" s="200"/>
      <c r="B1154" s="28"/>
      <c r="C1154" s="214" t="s">
        <v>1508</v>
      </c>
      <c r="D1154" s="183" t="s">
        <v>217</v>
      </c>
      <c r="E1154" s="320" t="s">
        <v>1509</v>
      </c>
      <c r="F1154" s="321" t="s">
        <v>1510</v>
      </c>
      <c r="G1154" s="183" t="s">
        <v>285</v>
      </c>
      <c r="H1154" s="184">
        <v>3</v>
      </c>
      <c r="I1154" s="185">
        <v>85</v>
      </c>
      <c r="J1154" s="186">
        <f>ROUND(I1154*H1154,2)</f>
        <v>255</v>
      </c>
      <c r="K1154" s="321" t="s">
        <v>1</v>
      </c>
      <c r="L1154" s="187"/>
      <c r="M1154" s="188" t="s">
        <v>1</v>
      </c>
      <c r="N1154" s="189" t="s">
        <v>38</v>
      </c>
      <c r="O1154" s="53"/>
      <c r="P1154" s="160">
        <f>O1154*H1154</f>
        <v>0</v>
      </c>
      <c r="Q1154" s="160">
        <v>1E-4</v>
      </c>
      <c r="R1154" s="160">
        <f>Q1154*H1154</f>
        <v>3.0000000000000003E-4</v>
      </c>
      <c r="S1154" s="283"/>
      <c r="T1154" s="283">
        <v>0</v>
      </c>
      <c r="U1154" s="287"/>
      <c r="V1154" s="161">
        <f>T1154*H1154</f>
        <v>0</v>
      </c>
      <c r="AT1154" s="268" t="s">
        <v>292</v>
      </c>
      <c r="AV1154" s="268" t="s">
        <v>217</v>
      </c>
      <c r="AW1154" s="268" t="s">
        <v>79</v>
      </c>
      <c r="BA1154" s="268" t="s">
        <v>137</v>
      </c>
      <c r="BG1154" s="162">
        <f>IF(N1154="základní",J1154,0)</f>
        <v>0</v>
      </c>
      <c r="BH1154" s="162">
        <f>IF(N1154="snížená",J1154,0)</f>
        <v>255</v>
      </c>
      <c r="BI1154" s="162">
        <f>IF(N1154="zákl. přenesená",J1154,0)</f>
        <v>0</v>
      </c>
      <c r="BJ1154" s="162">
        <f>IF(N1154="sníž. přenesená",J1154,0)</f>
        <v>0</v>
      </c>
      <c r="BK1154" s="162">
        <f>IF(N1154="nulová",J1154,0)</f>
        <v>0</v>
      </c>
      <c r="BL1154" s="268" t="s">
        <v>79</v>
      </c>
      <c r="BM1154" s="162">
        <f>ROUND(I1154*H1154,2)</f>
        <v>255</v>
      </c>
      <c r="BN1154" s="268" t="s">
        <v>205</v>
      </c>
      <c r="BO1154" s="268" t="s">
        <v>1511</v>
      </c>
    </row>
    <row r="1155" spans="1:67" s="11" customFormat="1" x14ac:dyDescent="0.2">
      <c r="A1155" s="241"/>
      <c r="B1155" s="173"/>
      <c r="C1155" s="198"/>
      <c r="D1155" s="165" t="s">
        <v>146</v>
      </c>
      <c r="E1155" s="175" t="s">
        <v>1</v>
      </c>
      <c r="F1155" s="175" t="s">
        <v>153</v>
      </c>
      <c r="G1155" s="174"/>
      <c r="H1155" s="176">
        <v>3</v>
      </c>
      <c r="I1155" s="177"/>
      <c r="J1155" s="174"/>
      <c r="K1155" s="174"/>
      <c r="L1155" s="178"/>
      <c r="M1155" s="179"/>
      <c r="N1155" s="180"/>
      <c r="O1155" s="180"/>
      <c r="P1155" s="180"/>
      <c r="Q1155" s="180"/>
      <c r="R1155" s="180"/>
      <c r="S1155" s="283"/>
      <c r="T1155" s="290"/>
      <c r="U1155" s="287"/>
      <c r="V1155" s="181"/>
      <c r="AV1155" s="182" t="s">
        <v>146</v>
      </c>
      <c r="AW1155" s="182" t="s">
        <v>79</v>
      </c>
      <c r="AX1155" s="11" t="s">
        <v>79</v>
      </c>
      <c r="AY1155" s="11" t="s">
        <v>28</v>
      </c>
      <c r="AZ1155" s="11" t="s">
        <v>66</v>
      </c>
      <c r="BA1155" s="182" t="s">
        <v>137</v>
      </c>
    </row>
    <row r="1156" spans="1:67" s="266" customFormat="1" ht="16.5" customHeight="1" x14ac:dyDescent="0.2">
      <c r="A1156" s="200"/>
      <c r="B1156" s="28"/>
      <c r="C1156" s="214" t="s">
        <v>1512</v>
      </c>
      <c r="D1156" s="183" t="s">
        <v>217</v>
      </c>
      <c r="E1156" s="320" t="s">
        <v>1513</v>
      </c>
      <c r="F1156" s="321" t="s">
        <v>1514</v>
      </c>
      <c r="G1156" s="183" t="s">
        <v>285</v>
      </c>
      <c r="H1156" s="184">
        <v>1</v>
      </c>
      <c r="I1156" s="185">
        <v>90</v>
      </c>
      <c r="J1156" s="186">
        <f>ROUND(I1156*H1156,2)</f>
        <v>90</v>
      </c>
      <c r="K1156" s="321" t="s">
        <v>143</v>
      </c>
      <c r="L1156" s="187"/>
      <c r="M1156" s="188" t="s">
        <v>1</v>
      </c>
      <c r="N1156" s="189" t="s">
        <v>38</v>
      </c>
      <c r="O1156" s="53"/>
      <c r="P1156" s="160">
        <f>O1156*H1156</f>
        <v>0</v>
      </c>
      <c r="Q1156" s="160">
        <v>5.0000000000000002E-5</v>
      </c>
      <c r="R1156" s="160">
        <f>Q1156*H1156</f>
        <v>5.0000000000000002E-5</v>
      </c>
      <c r="S1156" s="283"/>
      <c r="T1156" s="283">
        <v>0</v>
      </c>
      <c r="U1156" s="287"/>
      <c r="V1156" s="161">
        <f>T1156*H1156</f>
        <v>0</v>
      </c>
      <c r="AT1156" s="268" t="s">
        <v>292</v>
      </c>
      <c r="AV1156" s="268" t="s">
        <v>217</v>
      </c>
      <c r="AW1156" s="268" t="s">
        <v>79</v>
      </c>
      <c r="BA1156" s="268" t="s">
        <v>137</v>
      </c>
      <c r="BG1156" s="162">
        <f>IF(N1156="základní",J1156,0)</f>
        <v>0</v>
      </c>
      <c r="BH1156" s="162">
        <f>IF(N1156="snížená",J1156,0)</f>
        <v>90</v>
      </c>
      <c r="BI1156" s="162">
        <f>IF(N1156="zákl. přenesená",J1156,0)</f>
        <v>0</v>
      </c>
      <c r="BJ1156" s="162">
        <f>IF(N1156="sníž. přenesená",J1156,0)</f>
        <v>0</v>
      </c>
      <c r="BK1156" s="162">
        <f>IF(N1156="nulová",J1156,0)</f>
        <v>0</v>
      </c>
      <c r="BL1156" s="268" t="s">
        <v>79</v>
      </c>
      <c r="BM1156" s="162">
        <f>ROUND(I1156*H1156,2)</f>
        <v>90</v>
      </c>
      <c r="BN1156" s="268" t="s">
        <v>205</v>
      </c>
      <c r="BO1156" s="268" t="s">
        <v>1515</v>
      </c>
    </row>
    <row r="1157" spans="1:67" s="11" customFormat="1" x14ac:dyDescent="0.2">
      <c r="A1157" s="241"/>
      <c r="B1157" s="173"/>
      <c r="C1157" s="198"/>
      <c r="D1157" s="165" t="s">
        <v>146</v>
      </c>
      <c r="E1157" s="175" t="s">
        <v>1</v>
      </c>
      <c r="F1157" s="175" t="s">
        <v>73</v>
      </c>
      <c r="G1157" s="174"/>
      <c r="H1157" s="176">
        <v>1</v>
      </c>
      <c r="I1157" s="177"/>
      <c r="J1157" s="174"/>
      <c r="K1157" s="174"/>
      <c r="L1157" s="178"/>
      <c r="M1157" s="179"/>
      <c r="N1157" s="180"/>
      <c r="O1157" s="180"/>
      <c r="P1157" s="180"/>
      <c r="Q1157" s="180"/>
      <c r="R1157" s="180"/>
      <c r="S1157" s="283"/>
      <c r="T1157" s="290"/>
      <c r="U1157" s="287"/>
      <c r="V1157" s="181"/>
      <c r="AV1157" s="182" t="s">
        <v>146</v>
      </c>
      <c r="AW1157" s="182" t="s">
        <v>79</v>
      </c>
      <c r="AX1157" s="11" t="s">
        <v>79</v>
      </c>
      <c r="AY1157" s="11" t="s">
        <v>28</v>
      </c>
      <c r="AZ1157" s="11" t="s">
        <v>66</v>
      </c>
      <c r="BA1157" s="182" t="s">
        <v>137</v>
      </c>
    </row>
    <row r="1158" spans="1:67" s="266" customFormat="1" ht="16.5" customHeight="1" x14ac:dyDescent="0.2">
      <c r="A1158" s="200"/>
      <c r="B1158" s="28"/>
      <c r="C1158" s="214" t="s">
        <v>1516</v>
      </c>
      <c r="D1158" s="183" t="s">
        <v>217</v>
      </c>
      <c r="E1158" s="320" t="s">
        <v>1517</v>
      </c>
      <c r="F1158" s="321" t="s">
        <v>1518</v>
      </c>
      <c r="G1158" s="183" t="s">
        <v>285</v>
      </c>
      <c r="H1158" s="184">
        <v>3</v>
      </c>
      <c r="I1158" s="185">
        <v>100</v>
      </c>
      <c r="J1158" s="186">
        <f>ROUND(I1158*H1158,2)</f>
        <v>300</v>
      </c>
      <c r="K1158" s="321" t="s">
        <v>143</v>
      </c>
      <c r="L1158" s="187"/>
      <c r="M1158" s="188" t="s">
        <v>1</v>
      </c>
      <c r="N1158" s="189" t="s">
        <v>38</v>
      </c>
      <c r="O1158" s="53"/>
      <c r="P1158" s="160">
        <f>O1158*H1158</f>
        <v>0</v>
      </c>
      <c r="Q1158" s="160">
        <v>5.0000000000000002E-5</v>
      </c>
      <c r="R1158" s="160">
        <f>Q1158*H1158</f>
        <v>1.5000000000000001E-4</v>
      </c>
      <c r="S1158" s="283"/>
      <c r="T1158" s="283">
        <v>0</v>
      </c>
      <c r="U1158" s="287"/>
      <c r="V1158" s="161">
        <f>T1158*H1158</f>
        <v>0</v>
      </c>
      <c r="AT1158" s="268" t="s">
        <v>292</v>
      </c>
      <c r="AV1158" s="268" t="s">
        <v>217</v>
      </c>
      <c r="AW1158" s="268" t="s">
        <v>79</v>
      </c>
      <c r="BA1158" s="268" t="s">
        <v>137</v>
      </c>
      <c r="BG1158" s="162">
        <f>IF(N1158="základní",J1158,0)</f>
        <v>0</v>
      </c>
      <c r="BH1158" s="162">
        <f>IF(N1158="snížená",J1158,0)</f>
        <v>300</v>
      </c>
      <c r="BI1158" s="162">
        <f>IF(N1158="zákl. přenesená",J1158,0)</f>
        <v>0</v>
      </c>
      <c r="BJ1158" s="162">
        <f>IF(N1158="sníž. přenesená",J1158,0)</f>
        <v>0</v>
      </c>
      <c r="BK1158" s="162">
        <f>IF(N1158="nulová",J1158,0)</f>
        <v>0</v>
      </c>
      <c r="BL1158" s="268" t="s">
        <v>79</v>
      </c>
      <c r="BM1158" s="162">
        <f>ROUND(I1158*H1158,2)</f>
        <v>300</v>
      </c>
      <c r="BN1158" s="268" t="s">
        <v>205</v>
      </c>
      <c r="BO1158" s="268" t="s">
        <v>1519</v>
      </c>
    </row>
    <row r="1159" spans="1:67" s="11" customFormat="1" x14ac:dyDescent="0.2">
      <c r="A1159" s="241"/>
      <c r="B1159" s="173"/>
      <c r="C1159" s="198"/>
      <c r="D1159" s="165" t="s">
        <v>146</v>
      </c>
      <c r="E1159" s="175" t="s">
        <v>1</v>
      </c>
      <c r="F1159" s="175" t="s">
        <v>153</v>
      </c>
      <c r="G1159" s="174"/>
      <c r="H1159" s="176">
        <v>3</v>
      </c>
      <c r="I1159" s="177"/>
      <c r="J1159" s="174"/>
      <c r="K1159" s="174"/>
      <c r="L1159" s="178"/>
      <c r="M1159" s="179"/>
      <c r="N1159" s="180"/>
      <c r="O1159" s="180"/>
      <c r="P1159" s="180"/>
      <c r="Q1159" s="180"/>
      <c r="R1159" s="180"/>
      <c r="S1159" s="283"/>
      <c r="T1159" s="290"/>
      <c r="U1159" s="287"/>
      <c r="V1159" s="181"/>
      <c r="AV1159" s="182" t="s">
        <v>146</v>
      </c>
      <c r="AW1159" s="182" t="s">
        <v>79</v>
      </c>
      <c r="AX1159" s="11" t="s">
        <v>79</v>
      </c>
      <c r="AY1159" s="11" t="s">
        <v>28</v>
      </c>
      <c r="AZ1159" s="11" t="s">
        <v>66</v>
      </c>
      <c r="BA1159" s="182" t="s">
        <v>137</v>
      </c>
    </row>
    <row r="1160" spans="1:67" s="266" customFormat="1" ht="16.5" customHeight="1" x14ac:dyDescent="0.2">
      <c r="A1160" s="200"/>
      <c r="B1160" s="28"/>
      <c r="C1160" s="196" t="s">
        <v>1520</v>
      </c>
      <c r="D1160" s="154" t="s">
        <v>139</v>
      </c>
      <c r="E1160" s="318" t="s">
        <v>1521</v>
      </c>
      <c r="F1160" s="319" t="s">
        <v>1522</v>
      </c>
      <c r="G1160" s="154" t="s">
        <v>285</v>
      </c>
      <c r="H1160" s="155">
        <v>77</v>
      </c>
      <c r="I1160" s="156">
        <v>90</v>
      </c>
      <c r="J1160" s="157">
        <f>ROUND(I1160*H1160,2)</f>
        <v>6930</v>
      </c>
      <c r="K1160" s="319" t="s">
        <v>143</v>
      </c>
      <c r="L1160" s="32"/>
      <c r="M1160" s="158" t="s">
        <v>1</v>
      </c>
      <c r="N1160" s="159" t="s">
        <v>38</v>
      </c>
      <c r="O1160" s="53"/>
      <c r="P1160" s="160">
        <f>O1160*H1160</f>
        <v>0</v>
      </c>
      <c r="Q1160" s="160">
        <v>0</v>
      </c>
      <c r="R1160" s="160">
        <f>Q1160*H1160</f>
        <v>0</v>
      </c>
      <c r="S1160" s="283"/>
      <c r="T1160" s="283">
        <v>0</v>
      </c>
      <c r="U1160" s="287"/>
      <c r="V1160" s="161">
        <f>T1160*H1160</f>
        <v>0</v>
      </c>
      <c r="AT1160" s="268" t="s">
        <v>205</v>
      </c>
      <c r="AV1160" s="268" t="s">
        <v>139</v>
      </c>
      <c r="AW1160" s="268" t="s">
        <v>79</v>
      </c>
      <c r="BA1160" s="268" t="s">
        <v>137</v>
      </c>
      <c r="BG1160" s="162">
        <f>IF(N1160="základní",J1160,0)</f>
        <v>0</v>
      </c>
      <c r="BH1160" s="162">
        <f>IF(N1160="snížená",J1160,0)</f>
        <v>6930</v>
      </c>
      <c r="BI1160" s="162">
        <f>IF(N1160="zákl. přenesená",J1160,0)</f>
        <v>0</v>
      </c>
      <c r="BJ1160" s="162">
        <f>IF(N1160="sníž. přenesená",J1160,0)</f>
        <v>0</v>
      </c>
      <c r="BK1160" s="162">
        <f>IF(N1160="nulová",J1160,0)</f>
        <v>0</v>
      </c>
      <c r="BL1160" s="268" t="s">
        <v>79</v>
      </c>
      <c r="BM1160" s="162">
        <f>ROUND(I1160*H1160,2)</f>
        <v>6930</v>
      </c>
      <c r="BN1160" s="268" t="s">
        <v>205</v>
      </c>
      <c r="BO1160" s="268" t="s">
        <v>1523</v>
      </c>
    </row>
    <row r="1161" spans="1:67" s="10" customFormat="1" x14ac:dyDescent="0.2">
      <c r="A1161" s="240"/>
      <c r="B1161" s="163"/>
      <c r="C1161" s="197"/>
      <c r="D1161" s="165" t="s">
        <v>146</v>
      </c>
      <c r="E1161" s="166" t="s">
        <v>1</v>
      </c>
      <c r="F1161" s="166" t="s">
        <v>635</v>
      </c>
      <c r="G1161" s="164"/>
      <c r="H1161" s="166" t="s">
        <v>1</v>
      </c>
      <c r="I1161" s="167"/>
      <c r="J1161" s="164"/>
      <c r="K1161" s="164"/>
      <c r="L1161" s="168"/>
      <c r="M1161" s="169"/>
      <c r="N1161" s="170"/>
      <c r="O1161" s="170"/>
      <c r="P1161" s="170"/>
      <c r="Q1161" s="170"/>
      <c r="R1161" s="170"/>
      <c r="S1161" s="283"/>
      <c r="T1161" s="288"/>
      <c r="U1161" s="287"/>
      <c r="V1161" s="171"/>
      <c r="AV1161" s="172" t="s">
        <v>146</v>
      </c>
      <c r="AW1161" s="172" t="s">
        <v>79</v>
      </c>
      <c r="AX1161" s="10" t="s">
        <v>73</v>
      </c>
      <c r="AY1161" s="10" t="s">
        <v>28</v>
      </c>
      <c r="AZ1161" s="10" t="s">
        <v>66</v>
      </c>
      <c r="BA1161" s="172" t="s">
        <v>137</v>
      </c>
    </row>
    <row r="1162" spans="1:67" s="11" customFormat="1" x14ac:dyDescent="0.2">
      <c r="A1162" s="241"/>
      <c r="B1162" s="173"/>
      <c r="C1162" s="198"/>
      <c r="D1162" s="165" t="s">
        <v>146</v>
      </c>
      <c r="E1162" s="175" t="s">
        <v>1</v>
      </c>
      <c r="F1162" s="175" t="s">
        <v>545</v>
      </c>
      <c r="G1162" s="174"/>
      <c r="H1162" s="176">
        <v>77</v>
      </c>
      <c r="I1162" s="177"/>
      <c r="J1162" s="174"/>
      <c r="K1162" s="174"/>
      <c r="L1162" s="178"/>
      <c r="M1162" s="179"/>
      <c r="N1162" s="180"/>
      <c r="O1162" s="180"/>
      <c r="P1162" s="180"/>
      <c r="Q1162" s="180"/>
      <c r="R1162" s="180"/>
      <c r="S1162" s="283"/>
      <c r="T1162" s="290"/>
      <c r="U1162" s="287"/>
      <c r="V1162" s="181"/>
      <c r="AV1162" s="182" t="s">
        <v>146</v>
      </c>
      <c r="AW1162" s="182" t="s">
        <v>79</v>
      </c>
      <c r="AX1162" s="11" t="s">
        <v>79</v>
      </c>
      <c r="AY1162" s="11" t="s">
        <v>28</v>
      </c>
      <c r="AZ1162" s="11" t="s">
        <v>66</v>
      </c>
      <c r="BA1162" s="182" t="s">
        <v>137</v>
      </c>
    </row>
    <row r="1163" spans="1:67" s="266" customFormat="1" ht="16.5" customHeight="1" x14ac:dyDescent="0.2">
      <c r="A1163" s="200"/>
      <c r="B1163" s="28"/>
      <c r="C1163" s="196" t="s">
        <v>1524</v>
      </c>
      <c r="D1163" s="154" t="s">
        <v>139</v>
      </c>
      <c r="E1163" s="318" t="s">
        <v>1525</v>
      </c>
      <c r="F1163" s="319" t="s">
        <v>1526</v>
      </c>
      <c r="G1163" s="154" t="s">
        <v>285</v>
      </c>
      <c r="H1163" s="155">
        <v>7</v>
      </c>
      <c r="I1163" s="156">
        <v>90</v>
      </c>
      <c r="J1163" s="157">
        <f>ROUND(I1163*H1163,2)</f>
        <v>630</v>
      </c>
      <c r="K1163" s="319" t="s">
        <v>143</v>
      </c>
      <c r="L1163" s="32"/>
      <c r="M1163" s="158" t="s">
        <v>1</v>
      </c>
      <c r="N1163" s="159" t="s">
        <v>38</v>
      </c>
      <c r="O1163" s="53"/>
      <c r="P1163" s="160">
        <f>O1163*H1163</f>
        <v>0</v>
      </c>
      <c r="Q1163" s="160">
        <v>0</v>
      </c>
      <c r="R1163" s="160">
        <f>Q1163*H1163</f>
        <v>0</v>
      </c>
      <c r="S1163" s="283"/>
      <c r="T1163" s="283">
        <v>0</v>
      </c>
      <c r="U1163" s="287"/>
      <c r="V1163" s="161">
        <f>T1163*H1163</f>
        <v>0</v>
      </c>
      <c r="AT1163" s="268" t="s">
        <v>205</v>
      </c>
      <c r="AV1163" s="268" t="s">
        <v>139</v>
      </c>
      <c r="AW1163" s="268" t="s">
        <v>79</v>
      </c>
      <c r="BA1163" s="268" t="s">
        <v>137</v>
      </c>
      <c r="BG1163" s="162">
        <f>IF(N1163="základní",J1163,0)</f>
        <v>0</v>
      </c>
      <c r="BH1163" s="162">
        <f>IF(N1163="snížená",J1163,0)</f>
        <v>630</v>
      </c>
      <c r="BI1163" s="162">
        <f>IF(N1163="zákl. přenesená",J1163,0)</f>
        <v>0</v>
      </c>
      <c r="BJ1163" s="162">
        <f>IF(N1163="sníž. přenesená",J1163,0)</f>
        <v>0</v>
      </c>
      <c r="BK1163" s="162">
        <f>IF(N1163="nulová",J1163,0)</f>
        <v>0</v>
      </c>
      <c r="BL1163" s="268" t="s">
        <v>79</v>
      </c>
      <c r="BM1163" s="162">
        <f>ROUND(I1163*H1163,2)</f>
        <v>630</v>
      </c>
      <c r="BN1163" s="268" t="s">
        <v>205</v>
      </c>
      <c r="BO1163" s="268" t="s">
        <v>1527</v>
      </c>
    </row>
    <row r="1164" spans="1:67" s="10" customFormat="1" x14ac:dyDescent="0.2">
      <c r="A1164" s="240"/>
      <c r="B1164" s="163"/>
      <c r="C1164" s="197"/>
      <c r="D1164" s="165" t="s">
        <v>146</v>
      </c>
      <c r="E1164" s="166" t="s">
        <v>1</v>
      </c>
      <c r="F1164" s="166" t="s">
        <v>635</v>
      </c>
      <c r="G1164" s="164"/>
      <c r="H1164" s="166" t="s">
        <v>1</v>
      </c>
      <c r="I1164" s="167"/>
      <c r="J1164" s="164"/>
      <c r="K1164" s="164"/>
      <c r="L1164" s="168"/>
      <c r="M1164" s="169"/>
      <c r="N1164" s="170"/>
      <c r="O1164" s="170"/>
      <c r="P1164" s="170"/>
      <c r="Q1164" s="170"/>
      <c r="R1164" s="170"/>
      <c r="S1164" s="283"/>
      <c r="T1164" s="288"/>
      <c r="U1164" s="287"/>
      <c r="V1164" s="171"/>
      <c r="AV1164" s="172" t="s">
        <v>146</v>
      </c>
      <c r="AW1164" s="172" t="s">
        <v>79</v>
      </c>
      <c r="AX1164" s="10" t="s">
        <v>73</v>
      </c>
      <c r="AY1164" s="10" t="s">
        <v>28</v>
      </c>
      <c r="AZ1164" s="10" t="s">
        <v>66</v>
      </c>
      <c r="BA1164" s="172" t="s">
        <v>137</v>
      </c>
    </row>
    <row r="1165" spans="1:67" s="11" customFormat="1" x14ac:dyDescent="0.2">
      <c r="A1165" s="241"/>
      <c r="B1165" s="173"/>
      <c r="C1165" s="198"/>
      <c r="D1165" s="165" t="s">
        <v>146</v>
      </c>
      <c r="E1165" s="175" t="s">
        <v>1</v>
      </c>
      <c r="F1165" s="175" t="s">
        <v>172</v>
      </c>
      <c r="G1165" s="174"/>
      <c r="H1165" s="176">
        <v>7</v>
      </c>
      <c r="I1165" s="177"/>
      <c r="J1165" s="174"/>
      <c r="K1165" s="174"/>
      <c r="L1165" s="178"/>
      <c r="M1165" s="179"/>
      <c r="N1165" s="180"/>
      <c r="O1165" s="180"/>
      <c r="P1165" s="180"/>
      <c r="Q1165" s="180"/>
      <c r="R1165" s="180"/>
      <c r="S1165" s="283"/>
      <c r="T1165" s="290"/>
      <c r="U1165" s="287"/>
      <c r="V1165" s="181"/>
      <c r="AV1165" s="182" t="s">
        <v>146</v>
      </c>
      <c r="AW1165" s="182" t="s">
        <v>79</v>
      </c>
      <c r="AX1165" s="11" t="s">
        <v>79</v>
      </c>
      <c r="AY1165" s="11" t="s">
        <v>28</v>
      </c>
      <c r="AZ1165" s="11" t="s">
        <v>66</v>
      </c>
      <c r="BA1165" s="182" t="s">
        <v>137</v>
      </c>
    </row>
    <row r="1166" spans="1:67" s="266" customFormat="1" ht="16.5" customHeight="1" x14ac:dyDescent="0.2">
      <c r="A1166" s="200"/>
      <c r="B1166" s="28"/>
      <c r="C1166" s="214" t="s">
        <v>1528</v>
      </c>
      <c r="D1166" s="183" t="s">
        <v>217</v>
      </c>
      <c r="E1166" s="320" t="s">
        <v>1529</v>
      </c>
      <c r="F1166" s="321" t="s">
        <v>1530</v>
      </c>
      <c r="G1166" s="183" t="s">
        <v>285</v>
      </c>
      <c r="H1166" s="184">
        <v>77</v>
      </c>
      <c r="I1166" s="185">
        <v>85</v>
      </c>
      <c r="J1166" s="186">
        <f>ROUND(I1166*H1166,2)</f>
        <v>6545</v>
      </c>
      <c r="K1166" s="321" t="s">
        <v>143</v>
      </c>
      <c r="L1166" s="187"/>
      <c r="M1166" s="188" t="s">
        <v>1</v>
      </c>
      <c r="N1166" s="189" t="s">
        <v>38</v>
      </c>
      <c r="O1166" s="53"/>
      <c r="P1166" s="160">
        <f>O1166*H1166</f>
        <v>0</v>
      </c>
      <c r="Q1166" s="160">
        <v>6.0000000000000002E-5</v>
      </c>
      <c r="R1166" s="160">
        <f>Q1166*H1166</f>
        <v>4.62E-3</v>
      </c>
      <c r="S1166" s="283"/>
      <c r="T1166" s="283">
        <v>0</v>
      </c>
      <c r="U1166" s="287"/>
      <c r="V1166" s="161">
        <f>T1166*H1166</f>
        <v>0</v>
      </c>
      <c r="AT1166" s="268" t="s">
        <v>292</v>
      </c>
      <c r="AV1166" s="268" t="s">
        <v>217</v>
      </c>
      <c r="AW1166" s="268" t="s">
        <v>79</v>
      </c>
      <c r="BA1166" s="268" t="s">
        <v>137</v>
      </c>
      <c r="BG1166" s="162">
        <f>IF(N1166="základní",J1166,0)</f>
        <v>0</v>
      </c>
      <c r="BH1166" s="162">
        <f>IF(N1166="snížená",J1166,0)</f>
        <v>6545</v>
      </c>
      <c r="BI1166" s="162">
        <f>IF(N1166="zákl. přenesená",J1166,0)</f>
        <v>0</v>
      </c>
      <c r="BJ1166" s="162">
        <f>IF(N1166="sníž. přenesená",J1166,0)</f>
        <v>0</v>
      </c>
      <c r="BK1166" s="162">
        <f>IF(N1166="nulová",J1166,0)</f>
        <v>0</v>
      </c>
      <c r="BL1166" s="268" t="s">
        <v>79</v>
      </c>
      <c r="BM1166" s="162">
        <f>ROUND(I1166*H1166,2)</f>
        <v>6545</v>
      </c>
      <c r="BN1166" s="268" t="s">
        <v>205</v>
      </c>
      <c r="BO1166" s="268" t="s">
        <v>1531</v>
      </c>
    </row>
    <row r="1167" spans="1:67" s="11" customFormat="1" x14ac:dyDescent="0.2">
      <c r="A1167" s="241"/>
      <c r="B1167" s="173"/>
      <c r="C1167" s="198"/>
      <c r="D1167" s="165" t="s">
        <v>146</v>
      </c>
      <c r="E1167" s="175" t="s">
        <v>1</v>
      </c>
      <c r="F1167" s="175" t="s">
        <v>545</v>
      </c>
      <c r="G1167" s="174"/>
      <c r="H1167" s="176">
        <v>77</v>
      </c>
      <c r="I1167" s="177"/>
      <c r="J1167" s="174"/>
      <c r="K1167" s="174"/>
      <c r="L1167" s="178"/>
      <c r="M1167" s="179"/>
      <c r="N1167" s="180"/>
      <c r="O1167" s="180"/>
      <c r="P1167" s="180"/>
      <c r="Q1167" s="180"/>
      <c r="R1167" s="180"/>
      <c r="S1167" s="283"/>
      <c r="T1167" s="290"/>
      <c r="U1167" s="287"/>
      <c r="V1167" s="181"/>
      <c r="AV1167" s="182" t="s">
        <v>146</v>
      </c>
      <c r="AW1167" s="182" t="s">
        <v>79</v>
      </c>
      <c r="AX1167" s="11" t="s">
        <v>79</v>
      </c>
      <c r="AY1167" s="11" t="s">
        <v>28</v>
      </c>
      <c r="AZ1167" s="11" t="s">
        <v>66</v>
      </c>
      <c r="BA1167" s="182" t="s">
        <v>137</v>
      </c>
    </row>
    <row r="1168" spans="1:67" s="266" customFormat="1" ht="16.5" customHeight="1" x14ac:dyDescent="0.2">
      <c r="A1168" s="200"/>
      <c r="B1168" s="28"/>
      <c r="C1168" s="214" t="s">
        <v>1532</v>
      </c>
      <c r="D1168" s="183" t="s">
        <v>217</v>
      </c>
      <c r="E1168" s="320" t="s">
        <v>1533</v>
      </c>
      <c r="F1168" s="321" t="s">
        <v>1534</v>
      </c>
      <c r="G1168" s="183" t="s">
        <v>285</v>
      </c>
      <c r="H1168" s="184">
        <v>7</v>
      </c>
      <c r="I1168" s="185">
        <v>139</v>
      </c>
      <c r="J1168" s="186">
        <f>ROUND(I1168*H1168,2)</f>
        <v>973</v>
      </c>
      <c r="K1168" s="321" t="s">
        <v>143</v>
      </c>
      <c r="L1168" s="187"/>
      <c r="M1168" s="188" t="s">
        <v>1</v>
      </c>
      <c r="N1168" s="189" t="s">
        <v>38</v>
      </c>
      <c r="O1168" s="53"/>
      <c r="P1168" s="160">
        <f>O1168*H1168</f>
        <v>0</v>
      </c>
      <c r="Q1168" s="160">
        <v>6.0000000000000002E-5</v>
      </c>
      <c r="R1168" s="160">
        <f>Q1168*H1168</f>
        <v>4.2000000000000002E-4</v>
      </c>
      <c r="S1168" s="283"/>
      <c r="T1168" s="283">
        <v>0</v>
      </c>
      <c r="U1168" s="287"/>
      <c r="V1168" s="161">
        <f>T1168*H1168</f>
        <v>0</v>
      </c>
      <c r="AT1168" s="268" t="s">
        <v>292</v>
      </c>
      <c r="AV1168" s="268" t="s">
        <v>217</v>
      </c>
      <c r="AW1168" s="268" t="s">
        <v>79</v>
      </c>
      <c r="BA1168" s="268" t="s">
        <v>137</v>
      </c>
      <c r="BG1168" s="162">
        <f>IF(N1168="základní",J1168,0)</f>
        <v>0</v>
      </c>
      <c r="BH1168" s="162">
        <f>IF(N1168="snížená",J1168,0)</f>
        <v>973</v>
      </c>
      <c r="BI1168" s="162">
        <f>IF(N1168="zákl. přenesená",J1168,0)</f>
        <v>0</v>
      </c>
      <c r="BJ1168" s="162">
        <f>IF(N1168="sníž. přenesená",J1168,0)</f>
        <v>0</v>
      </c>
      <c r="BK1168" s="162">
        <f>IF(N1168="nulová",J1168,0)</f>
        <v>0</v>
      </c>
      <c r="BL1168" s="268" t="s">
        <v>79</v>
      </c>
      <c r="BM1168" s="162">
        <f>ROUND(I1168*H1168,2)</f>
        <v>973</v>
      </c>
      <c r="BN1168" s="268" t="s">
        <v>205</v>
      </c>
      <c r="BO1168" s="268" t="s">
        <v>1535</v>
      </c>
    </row>
    <row r="1169" spans="1:67" s="11" customFormat="1" x14ac:dyDescent="0.2">
      <c r="A1169" s="241"/>
      <c r="B1169" s="173"/>
      <c r="C1169" s="198"/>
      <c r="D1169" s="165" t="s">
        <v>146</v>
      </c>
      <c r="E1169" s="175" t="s">
        <v>1</v>
      </c>
      <c r="F1169" s="175" t="s">
        <v>172</v>
      </c>
      <c r="G1169" s="174"/>
      <c r="H1169" s="176">
        <v>7</v>
      </c>
      <c r="I1169" s="177"/>
      <c r="J1169" s="174"/>
      <c r="K1169" s="174"/>
      <c r="L1169" s="178"/>
      <c r="M1169" s="179"/>
      <c r="N1169" s="180"/>
      <c r="O1169" s="180"/>
      <c r="P1169" s="180"/>
      <c r="Q1169" s="180"/>
      <c r="R1169" s="180"/>
      <c r="S1169" s="283"/>
      <c r="T1169" s="290"/>
      <c r="U1169" s="287"/>
      <c r="V1169" s="181"/>
      <c r="AV1169" s="182" t="s">
        <v>146</v>
      </c>
      <c r="AW1169" s="182" t="s">
        <v>79</v>
      </c>
      <c r="AX1169" s="11" t="s">
        <v>79</v>
      </c>
      <c r="AY1169" s="11" t="s">
        <v>28</v>
      </c>
      <c r="AZ1169" s="11" t="s">
        <v>66</v>
      </c>
      <c r="BA1169" s="182" t="s">
        <v>137</v>
      </c>
    </row>
    <row r="1170" spans="1:67" s="266" customFormat="1" ht="16.5" customHeight="1" x14ac:dyDescent="0.2">
      <c r="A1170" s="200"/>
      <c r="B1170" s="28"/>
      <c r="C1170" s="214" t="s">
        <v>1536</v>
      </c>
      <c r="D1170" s="183" t="s">
        <v>217</v>
      </c>
      <c r="E1170" s="320" t="s">
        <v>1537</v>
      </c>
      <c r="F1170" s="321" t="s">
        <v>1538</v>
      </c>
      <c r="G1170" s="183" t="s">
        <v>285</v>
      </c>
      <c r="H1170" s="184">
        <v>122</v>
      </c>
      <c r="I1170" s="185">
        <v>17</v>
      </c>
      <c r="J1170" s="186">
        <f>ROUND(I1170*H1170,2)</f>
        <v>2074</v>
      </c>
      <c r="K1170" s="321" t="s">
        <v>143</v>
      </c>
      <c r="L1170" s="187"/>
      <c r="M1170" s="188" t="s">
        <v>1</v>
      </c>
      <c r="N1170" s="189" t="s">
        <v>38</v>
      </c>
      <c r="O1170" s="53"/>
      <c r="P1170" s="160">
        <f>O1170*H1170</f>
        <v>0</v>
      </c>
      <c r="Q1170" s="160">
        <v>5.0000000000000002E-5</v>
      </c>
      <c r="R1170" s="160">
        <f>Q1170*H1170</f>
        <v>6.1000000000000004E-3</v>
      </c>
      <c r="S1170" s="283"/>
      <c r="T1170" s="283">
        <v>0</v>
      </c>
      <c r="U1170" s="287"/>
      <c r="V1170" s="161">
        <f>T1170*H1170</f>
        <v>0</v>
      </c>
      <c r="AT1170" s="268" t="s">
        <v>292</v>
      </c>
      <c r="AV1170" s="268" t="s">
        <v>217</v>
      </c>
      <c r="AW1170" s="268" t="s">
        <v>79</v>
      </c>
      <c r="BA1170" s="268" t="s">
        <v>137</v>
      </c>
      <c r="BG1170" s="162">
        <f>IF(N1170="základní",J1170,0)</f>
        <v>0</v>
      </c>
      <c r="BH1170" s="162">
        <f>IF(N1170="snížená",J1170,0)</f>
        <v>2074</v>
      </c>
      <c r="BI1170" s="162">
        <f>IF(N1170="zákl. přenesená",J1170,0)</f>
        <v>0</v>
      </c>
      <c r="BJ1170" s="162">
        <f>IF(N1170="sníž. přenesená",J1170,0)</f>
        <v>0</v>
      </c>
      <c r="BK1170" s="162">
        <f>IF(N1170="nulová",J1170,0)</f>
        <v>0</v>
      </c>
      <c r="BL1170" s="268" t="s">
        <v>79</v>
      </c>
      <c r="BM1170" s="162">
        <f>ROUND(I1170*H1170,2)</f>
        <v>2074</v>
      </c>
      <c r="BN1170" s="268" t="s">
        <v>205</v>
      </c>
      <c r="BO1170" s="268" t="s">
        <v>1539</v>
      </c>
    </row>
    <row r="1171" spans="1:67" s="11" customFormat="1" x14ac:dyDescent="0.2">
      <c r="A1171" s="241"/>
      <c r="B1171" s="173"/>
      <c r="C1171" s="198"/>
      <c r="D1171" s="165" t="s">
        <v>146</v>
      </c>
      <c r="E1171" s="175" t="s">
        <v>1</v>
      </c>
      <c r="F1171" s="175" t="s">
        <v>757</v>
      </c>
      <c r="G1171" s="174"/>
      <c r="H1171" s="176">
        <v>122</v>
      </c>
      <c r="I1171" s="177"/>
      <c r="J1171" s="174"/>
      <c r="K1171" s="174"/>
      <c r="L1171" s="178"/>
      <c r="M1171" s="179"/>
      <c r="N1171" s="180"/>
      <c r="O1171" s="180"/>
      <c r="P1171" s="180"/>
      <c r="Q1171" s="180"/>
      <c r="R1171" s="180"/>
      <c r="S1171" s="283"/>
      <c r="T1171" s="290"/>
      <c r="U1171" s="287"/>
      <c r="V1171" s="181"/>
      <c r="AV1171" s="182" t="s">
        <v>146</v>
      </c>
      <c r="AW1171" s="182" t="s">
        <v>79</v>
      </c>
      <c r="AX1171" s="11" t="s">
        <v>79</v>
      </c>
      <c r="AY1171" s="11" t="s">
        <v>28</v>
      </c>
      <c r="AZ1171" s="11" t="s">
        <v>66</v>
      </c>
      <c r="BA1171" s="182" t="s">
        <v>137</v>
      </c>
    </row>
    <row r="1172" spans="1:67" s="266" customFormat="1" ht="16.5" customHeight="1" x14ac:dyDescent="0.2">
      <c r="A1172" s="200"/>
      <c r="B1172" s="28"/>
      <c r="C1172" s="214" t="s">
        <v>1540</v>
      </c>
      <c r="D1172" s="183" t="s">
        <v>217</v>
      </c>
      <c r="E1172" s="320" t="s">
        <v>1541</v>
      </c>
      <c r="F1172" s="321" t="s">
        <v>1542</v>
      </c>
      <c r="G1172" s="183" t="s">
        <v>285</v>
      </c>
      <c r="H1172" s="184">
        <v>7</v>
      </c>
      <c r="I1172" s="185">
        <v>30</v>
      </c>
      <c r="J1172" s="186">
        <f>ROUND(I1172*H1172,2)</f>
        <v>210</v>
      </c>
      <c r="K1172" s="321" t="s">
        <v>143</v>
      </c>
      <c r="L1172" s="187"/>
      <c r="M1172" s="188" t="s">
        <v>1</v>
      </c>
      <c r="N1172" s="189" t="s">
        <v>38</v>
      </c>
      <c r="O1172" s="53"/>
      <c r="P1172" s="160">
        <f>O1172*H1172</f>
        <v>0</v>
      </c>
      <c r="Q1172" s="160">
        <v>0</v>
      </c>
      <c r="R1172" s="160">
        <f>Q1172*H1172</f>
        <v>0</v>
      </c>
      <c r="S1172" s="283"/>
      <c r="T1172" s="283">
        <v>0</v>
      </c>
      <c r="U1172" s="287"/>
      <c r="V1172" s="161">
        <f>T1172*H1172</f>
        <v>0</v>
      </c>
      <c r="AT1172" s="268" t="s">
        <v>292</v>
      </c>
      <c r="AV1172" s="268" t="s">
        <v>217</v>
      </c>
      <c r="AW1172" s="268" t="s">
        <v>79</v>
      </c>
      <c r="BA1172" s="268" t="s">
        <v>137</v>
      </c>
      <c r="BG1172" s="162">
        <f>IF(N1172="základní",J1172,0)</f>
        <v>0</v>
      </c>
      <c r="BH1172" s="162">
        <f>IF(N1172="snížená",J1172,0)</f>
        <v>210</v>
      </c>
      <c r="BI1172" s="162">
        <f>IF(N1172="zákl. přenesená",J1172,0)</f>
        <v>0</v>
      </c>
      <c r="BJ1172" s="162">
        <f>IF(N1172="sníž. přenesená",J1172,0)</f>
        <v>0</v>
      </c>
      <c r="BK1172" s="162">
        <f>IF(N1172="nulová",J1172,0)</f>
        <v>0</v>
      </c>
      <c r="BL1172" s="268" t="s">
        <v>79</v>
      </c>
      <c r="BM1172" s="162">
        <f>ROUND(I1172*H1172,2)</f>
        <v>210</v>
      </c>
      <c r="BN1172" s="268" t="s">
        <v>205</v>
      </c>
      <c r="BO1172" s="268" t="s">
        <v>1543</v>
      </c>
    </row>
    <row r="1173" spans="1:67" s="11" customFormat="1" x14ac:dyDescent="0.2">
      <c r="A1173" s="241"/>
      <c r="B1173" s="173"/>
      <c r="C1173" s="198"/>
      <c r="D1173" s="165" t="s">
        <v>146</v>
      </c>
      <c r="E1173" s="175" t="s">
        <v>1</v>
      </c>
      <c r="F1173" s="175" t="s">
        <v>172</v>
      </c>
      <c r="G1173" s="174"/>
      <c r="H1173" s="176">
        <v>7</v>
      </c>
      <c r="I1173" s="177"/>
      <c r="J1173" s="174"/>
      <c r="K1173" s="174"/>
      <c r="L1173" s="178"/>
      <c r="M1173" s="179"/>
      <c r="N1173" s="180"/>
      <c r="O1173" s="180"/>
      <c r="P1173" s="180"/>
      <c r="Q1173" s="180"/>
      <c r="R1173" s="180"/>
      <c r="S1173" s="283"/>
      <c r="T1173" s="290"/>
      <c r="U1173" s="287"/>
      <c r="V1173" s="181"/>
      <c r="AV1173" s="182" t="s">
        <v>146</v>
      </c>
      <c r="AW1173" s="182" t="s">
        <v>79</v>
      </c>
      <c r="AX1173" s="11" t="s">
        <v>79</v>
      </c>
      <c r="AY1173" s="11" t="s">
        <v>28</v>
      </c>
      <c r="AZ1173" s="11" t="s">
        <v>66</v>
      </c>
      <c r="BA1173" s="182" t="s">
        <v>137</v>
      </c>
    </row>
    <row r="1174" spans="1:67" s="266" customFormat="1" ht="16.5" customHeight="1" x14ac:dyDescent="0.2">
      <c r="A1174" s="200"/>
      <c r="B1174" s="28"/>
      <c r="C1174" s="196" t="s">
        <v>1544</v>
      </c>
      <c r="D1174" s="154" t="s">
        <v>139</v>
      </c>
      <c r="E1174" s="318" t="s">
        <v>1545</v>
      </c>
      <c r="F1174" s="319" t="s">
        <v>1546</v>
      </c>
      <c r="G1174" s="154" t="s">
        <v>285</v>
      </c>
      <c r="H1174" s="155">
        <v>5</v>
      </c>
      <c r="I1174" s="156">
        <v>95</v>
      </c>
      <c r="J1174" s="157">
        <f>ROUND(I1174*H1174,2)</f>
        <v>475</v>
      </c>
      <c r="K1174" s="319" t="s">
        <v>143</v>
      </c>
      <c r="L1174" s="32"/>
      <c r="M1174" s="158" t="s">
        <v>1</v>
      </c>
      <c r="N1174" s="159" t="s">
        <v>38</v>
      </c>
      <c r="O1174" s="53"/>
      <c r="P1174" s="160">
        <f>O1174*H1174</f>
        <v>0</v>
      </c>
      <c r="Q1174" s="160">
        <v>0</v>
      </c>
      <c r="R1174" s="160">
        <f>Q1174*H1174</f>
        <v>0</v>
      </c>
      <c r="S1174" s="283"/>
      <c r="T1174" s="283">
        <v>0</v>
      </c>
      <c r="U1174" s="287"/>
      <c r="V1174" s="161">
        <f>T1174*H1174</f>
        <v>0</v>
      </c>
      <c r="AT1174" s="268" t="s">
        <v>205</v>
      </c>
      <c r="AV1174" s="268" t="s">
        <v>139</v>
      </c>
      <c r="AW1174" s="268" t="s">
        <v>79</v>
      </c>
      <c r="BA1174" s="268" t="s">
        <v>137</v>
      </c>
      <c r="BG1174" s="162">
        <f>IF(N1174="základní",J1174,0)</f>
        <v>0</v>
      </c>
      <c r="BH1174" s="162">
        <f>IF(N1174="snížená",J1174,0)</f>
        <v>475</v>
      </c>
      <c r="BI1174" s="162">
        <f>IF(N1174="zákl. přenesená",J1174,0)</f>
        <v>0</v>
      </c>
      <c r="BJ1174" s="162">
        <f>IF(N1174="sníž. přenesená",J1174,0)</f>
        <v>0</v>
      </c>
      <c r="BK1174" s="162">
        <f>IF(N1174="nulová",J1174,0)</f>
        <v>0</v>
      </c>
      <c r="BL1174" s="268" t="s">
        <v>79</v>
      </c>
      <c r="BM1174" s="162">
        <f>ROUND(I1174*H1174,2)</f>
        <v>475</v>
      </c>
      <c r="BN1174" s="268" t="s">
        <v>205</v>
      </c>
      <c r="BO1174" s="268" t="s">
        <v>1547</v>
      </c>
    </row>
    <row r="1175" spans="1:67" s="10" customFormat="1" x14ac:dyDescent="0.2">
      <c r="A1175" s="240"/>
      <c r="B1175" s="163"/>
      <c r="C1175" s="197"/>
      <c r="D1175" s="165" t="s">
        <v>146</v>
      </c>
      <c r="E1175" s="166" t="s">
        <v>1</v>
      </c>
      <c r="F1175" s="166" t="s">
        <v>635</v>
      </c>
      <c r="G1175" s="164"/>
      <c r="H1175" s="166" t="s">
        <v>1</v>
      </c>
      <c r="I1175" s="167"/>
      <c r="J1175" s="164"/>
      <c r="K1175" s="164"/>
      <c r="L1175" s="168"/>
      <c r="M1175" s="169"/>
      <c r="N1175" s="170"/>
      <c r="O1175" s="170"/>
      <c r="P1175" s="170"/>
      <c r="Q1175" s="170"/>
      <c r="R1175" s="170"/>
      <c r="S1175" s="283"/>
      <c r="T1175" s="288"/>
      <c r="U1175" s="287"/>
      <c r="V1175" s="171"/>
      <c r="AV1175" s="172" t="s">
        <v>146</v>
      </c>
      <c r="AW1175" s="172" t="s">
        <v>79</v>
      </c>
      <c r="AX1175" s="10" t="s">
        <v>73</v>
      </c>
      <c r="AY1175" s="10" t="s">
        <v>28</v>
      </c>
      <c r="AZ1175" s="10" t="s">
        <v>66</v>
      </c>
      <c r="BA1175" s="172" t="s">
        <v>137</v>
      </c>
    </row>
    <row r="1176" spans="1:67" s="11" customFormat="1" x14ac:dyDescent="0.2">
      <c r="A1176" s="241"/>
      <c r="B1176" s="173"/>
      <c r="C1176" s="198"/>
      <c r="D1176" s="165" t="s">
        <v>146</v>
      </c>
      <c r="E1176" s="175" t="s">
        <v>1</v>
      </c>
      <c r="F1176" s="175" t="s">
        <v>162</v>
      </c>
      <c r="G1176" s="174"/>
      <c r="H1176" s="176">
        <v>5</v>
      </c>
      <c r="I1176" s="177"/>
      <c r="J1176" s="174"/>
      <c r="K1176" s="174"/>
      <c r="L1176" s="178"/>
      <c r="M1176" s="179"/>
      <c r="N1176" s="180"/>
      <c r="O1176" s="180"/>
      <c r="P1176" s="180"/>
      <c r="Q1176" s="180"/>
      <c r="R1176" s="180"/>
      <c r="S1176" s="283"/>
      <c r="T1176" s="290"/>
      <c r="U1176" s="287"/>
      <c r="V1176" s="181"/>
      <c r="AV1176" s="182" t="s">
        <v>146</v>
      </c>
      <c r="AW1176" s="182" t="s">
        <v>79</v>
      </c>
      <c r="AX1176" s="11" t="s">
        <v>79</v>
      </c>
      <c r="AY1176" s="11" t="s">
        <v>28</v>
      </c>
      <c r="AZ1176" s="11" t="s">
        <v>66</v>
      </c>
      <c r="BA1176" s="182" t="s">
        <v>137</v>
      </c>
    </row>
    <row r="1177" spans="1:67" s="266" customFormat="1" ht="16.5" customHeight="1" x14ac:dyDescent="0.2">
      <c r="A1177" s="200"/>
      <c r="B1177" s="28"/>
      <c r="C1177" s="214" t="s">
        <v>1548</v>
      </c>
      <c r="D1177" s="183" t="s">
        <v>217</v>
      </c>
      <c r="E1177" s="320" t="s">
        <v>1549</v>
      </c>
      <c r="F1177" s="321" t="s">
        <v>1550</v>
      </c>
      <c r="G1177" s="183" t="s">
        <v>285</v>
      </c>
      <c r="H1177" s="184">
        <v>5</v>
      </c>
      <c r="I1177" s="185">
        <v>240</v>
      </c>
      <c r="J1177" s="186">
        <f>ROUND(I1177*H1177,2)</f>
        <v>1200</v>
      </c>
      <c r="K1177" s="321" t="s">
        <v>1</v>
      </c>
      <c r="L1177" s="187"/>
      <c r="M1177" s="188" t="s">
        <v>1</v>
      </c>
      <c r="N1177" s="189" t="s">
        <v>38</v>
      </c>
      <c r="O1177" s="53"/>
      <c r="P1177" s="160">
        <f>O1177*H1177</f>
        <v>0</v>
      </c>
      <c r="Q1177" s="160">
        <v>1.4999999999999999E-4</v>
      </c>
      <c r="R1177" s="160">
        <f>Q1177*H1177</f>
        <v>7.4999999999999991E-4</v>
      </c>
      <c r="S1177" s="283"/>
      <c r="T1177" s="283">
        <v>0</v>
      </c>
      <c r="U1177" s="287"/>
      <c r="V1177" s="161">
        <f>T1177*H1177</f>
        <v>0</v>
      </c>
      <c r="AT1177" s="268" t="s">
        <v>292</v>
      </c>
      <c r="AV1177" s="268" t="s">
        <v>217</v>
      </c>
      <c r="AW1177" s="268" t="s">
        <v>79</v>
      </c>
      <c r="BA1177" s="268" t="s">
        <v>137</v>
      </c>
      <c r="BG1177" s="162">
        <f>IF(N1177="základní",J1177,0)</f>
        <v>0</v>
      </c>
      <c r="BH1177" s="162">
        <f>IF(N1177="snížená",J1177,0)</f>
        <v>1200</v>
      </c>
      <c r="BI1177" s="162">
        <f>IF(N1177="zákl. přenesená",J1177,0)</f>
        <v>0</v>
      </c>
      <c r="BJ1177" s="162">
        <f>IF(N1177="sníž. přenesená",J1177,0)</f>
        <v>0</v>
      </c>
      <c r="BK1177" s="162">
        <f>IF(N1177="nulová",J1177,0)</f>
        <v>0</v>
      </c>
      <c r="BL1177" s="268" t="s">
        <v>79</v>
      </c>
      <c r="BM1177" s="162">
        <f>ROUND(I1177*H1177,2)</f>
        <v>1200</v>
      </c>
      <c r="BN1177" s="268" t="s">
        <v>205</v>
      </c>
      <c r="BO1177" s="268" t="s">
        <v>1551</v>
      </c>
    </row>
    <row r="1178" spans="1:67" s="11" customFormat="1" x14ac:dyDescent="0.2">
      <c r="A1178" s="241"/>
      <c r="B1178" s="173"/>
      <c r="C1178" s="198"/>
      <c r="D1178" s="165" t="s">
        <v>146</v>
      </c>
      <c r="E1178" s="175" t="s">
        <v>1</v>
      </c>
      <c r="F1178" s="175" t="s">
        <v>162</v>
      </c>
      <c r="G1178" s="174"/>
      <c r="H1178" s="176">
        <v>5</v>
      </c>
      <c r="I1178" s="177"/>
      <c r="J1178" s="174"/>
      <c r="K1178" s="174"/>
      <c r="L1178" s="178"/>
      <c r="M1178" s="179"/>
      <c r="N1178" s="180"/>
      <c r="O1178" s="180"/>
      <c r="P1178" s="180"/>
      <c r="Q1178" s="180"/>
      <c r="R1178" s="180"/>
      <c r="S1178" s="283"/>
      <c r="T1178" s="290"/>
      <c r="U1178" s="287"/>
      <c r="V1178" s="181"/>
      <c r="AV1178" s="182" t="s">
        <v>146</v>
      </c>
      <c r="AW1178" s="182" t="s">
        <v>79</v>
      </c>
      <c r="AX1178" s="11" t="s">
        <v>79</v>
      </c>
      <c r="AY1178" s="11" t="s">
        <v>28</v>
      </c>
      <c r="AZ1178" s="11" t="s">
        <v>66</v>
      </c>
      <c r="BA1178" s="182" t="s">
        <v>137</v>
      </c>
    </row>
    <row r="1179" spans="1:67" s="266" customFormat="1" ht="16.5" customHeight="1" x14ac:dyDescent="0.2">
      <c r="A1179" s="200"/>
      <c r="B1179" s="28"/>
      <c r="C1179" s="196" t="s">
        <v>1552</v>
      </c>
      <c r="D1179" s="154" t="s">
        <v>139</v>
      </c>
      <c r="E1179" s="318" t="s">
        <v>1553</v>
      </c>
      <c r="F1179" s="319" t="s">
        <v>1554</v>
      </c>
      <c r="G1179" s="154" t="s">
        <v>285</v>
      </c>
      <c r="H1179" s="155">
        <v>6</v>
      </c>
      <c r="I1179" s="156">
        <v>125</v>
      </c>
      <c r="J1179" s="157">
        <f>ROUND(I1179*H1179,2)</f>
        <v>750</v>
      </c>
      <c r="K1179" s="319" t="s">
        <v>143</v>
      </c>
      <c r="L1179" s="32"/>
      <c r="M1179" s="158" t="s">
        <v>1</v>
      </c>
      <c r="N1179" s="159" t="s">
        <v>38</v>
      </c>
      <c r="O1179" s="53"/>
      <c r="P1179" s="160">
        <f>O1179*H1179</f>
        <v>0</v>
      </c>
      <c r="Q1179" s="160">
        <v>0</v>
      </c>
      <c r="R1179" s="160">
        <f>Q1179*H1179</f>
        <v>0</v>
      </c>
      <c r="S1179" s="283"/>
      <c r="T1179" s="283">
        <v>0</v>
      </c>
      <c r="U1179" s="287"/>
      <c r="V1179" s="161">
        <f>T1179*H1179</f>
        <v>0</v>
      </c>
      <c r="AT1179" s="268" t="s">
        <v>205</v>
      </c>
      <c r="AV1179" s="268" t="s">
        <v>139</v>
      </c>
      <c r="AW1179" s="268" t="s">
        <v>79</v>
      </c>
      <c r="BA1179" s="268" t="s">
        <v>137</v>
      </c>
      <c r="BG1179" s="162">
        <f>IF(N1179="základní",J1179,0)</f>
        <v>0</v>
      </c>
      <c r="BH1179" s="162">
        <f>IF(N1179="snížená",J1179,0)</f>
        <v>750</v>
      </c>
      <c r="BI1179" s="162">
        <f>IF(N1179="zákl. přenesená",J1179,0)</f>
        <v>0</v>
      </c>
      <c r="BJ1179" s="162">
        <f>IF(N1179="sníž. přenesená",J1179,0)</f>
        <v>0</v>
      </c>
      <c r="BK1179" s="162">
        <f>IF(N1179="nulová",J1179,0)</f>
        <v>0</v>
      </c>
      <c r="BL1179" s="268" t="s">
        <v>79</v>
      </c>
      <c r="BM1179" s="162">
        <f>ROUND(I1179*H1179,2)</f>
        <v>750</v>
      </c>
      <c r="BN1179" s="268" t="s">
        <v>205</v>
      </c>
      <c r="BO1179" s="268" t="s">
        <v>1555</v>
      </c>
    </row>
    <row r="1180" spans="1:67" s="10" customFormat="1" x14ac:dyDescent="0.2">
      <c r="A1180" s="240"/>
      <c r="B1180" s="163"/>
      <c r="C1180" s="197"/>
      <c r="D1180" s="165" t="s">
        <v>146</v>
      </c>
      <c r="E1180" s="166" t="s">
        <v>1</v>
      </c>
      <c r="F1180" s="166" t="s">
        <v>635</v>
      </c>
      <c r="G1180" s="164"/>
      <c r="H1180" s="166" t="s">
        <v>1</v>
      </c>
      <c r="I1180" s="167"/>
      <c r="J1180" s="164"/>
      <c r="K1180" s="164"/>
      <c r="L1180" s="168"/>
      <c r="M1180" s="169"/>
      <c r="N1180" s="170"/>
      <c r="O1180" s="170"/>
      <c r="P1180" s="170"/>
      <c r="Q1180" s="170"/>
      <c r="R1180" s="170"/>
      <c r="S1180" s="283"/>
      <c r="T1180" s="288"/>
      <c r="U1180" s="287"/>
      <c r="V1180" s="171"/>
      <c r="AV1180" s="172" t="s">
        <v>146</v>
      </c>
      <c r="AW1180" s="172" t="s">
        <v>79</v>
      </c>
      <c r="AX1180" s="10" t="s">
        <v>73</v>
      </c>
      <c r="AY1180" s="10" t="s">
        <v>28</v>
      </c>
      <c r="AZ1180" s="10" t="s">
        <v>66</v>
      </c>
      <c r="BA1180" s="172" t="s">
        <v>137</v>
      </c>
    </row>
    <row r="1181" spans="1:67" s="11" customFormat="1" x14ac:dyDescent="0.2">
      <c r="A1181" s="241"/>
      <c r="B1181" s="173"/>
      <c r="C1181" s="198"/>
      <c r="D1181" s="165" t="s">
        <v>146</v>
      </c>
      <c r="E1181" s="175" t="s">
        <v>1</v>
      </c>
      <c r="F1181" s="175" t="s">
        <v>167</v>
      </c>
      <c r="G1181" s="174"/>
      <c r="H1181" s="176">
        <v>6</v>
      </c>
      <c r="I1181" s="177"/>
      <c r="J1181" s="174"/>
      <c r="K1181" s="174"/>
      <c r="L1181" s="178"/>
      <c r="M1181" s="179"/>
      <c r="N1181" s="180"/>
      <c r="O1181" s="180"/>
      <c r="P1181" s="180"/>
      <c r="Q1181" s="180"/>
      <c r="R1181" s="180"/>
      <c r="S1181" s="283"/>
      <c r="T1181" s="290"/>
      <c r="U1181" s="287"/>
      <c r="V1181" s="181"/>
      <c r="AV1181" s="182" t="s">
        <v>146</v>
      </c>
      <c r="AW1181" s="182" t="s">
        <v>79</v>
      </c>
      <c r="AX1181" s="11" t="s">
        <v>79</v>
      </c>
      <c r="AY1181" s="11" t="s">
        <v>28</v>
      </c>
      <c r="AZ1181" s="11" t="s">
        <v>66</v>
      </c>
      <c r="BA1181" s="182" t="s">
        <v>137</v>
      </c>
    </row>
    <row r="1182" spans="1:67" s="266" customFormat="1" ht="16.5" customHeight="1" x14ac:dyDescent="0.2">
      <c r="A1182" s="200"/>
      <c r="B1182" s="28"/>
      <c r="C1182" s="196" t="s">
        <v>1556</v>
      </c>
      <c r="D1182" s="154" t="s">
        <v>139</v>
      </c>
      <c r="E1182" s="318" t="s">
        <v>1557</v>
      </c>
      <c r="F1182" s="319" t="s">
        <v>1558</v>
      </c>
      <c r="G1182" s="154" t="s">
        <v>285</v>
      </c>
      <c r="H1182" s="155">
        <v>6</v>
      </c>
      <c r="I1182" s="156">
        <v>500</v>
      </c>
      <c r="J1182" s="157">
        <f>ROUND(I1182*H1182,2)</f>
        <v>3000</v>
      </c>
      <c r="K1182" s="319" t="s">
        <v>1</v>
      </c>
      <c r="L1182" s="32"/>
      <c r="M1182" s="158" t="s">
        <v>1</v>
      </c>
      <c r="N1182" s="159" t="s">
        <v>38</v>
      </c>
      <c r="O1182" s="53"/>
      <c r="P1182" s="160">
        <f>O1182*H1182</f>
        <v>0</v>
      </c>
      <c r="Q1182" s="160">
        <v>0</v>
      </c>
      <c r="R1182" s="160">
        <f>Q1182*H1182</f>
        <v>0</v>
      </c>
      <c r="S1182" s="283"/>
      <c r="T1182" s="283">
        <v>0</v>
      </c>
      <c r="U1182" s="287"/>
      <c r="V1182" s="161">
        <f>T1182*H1182</f>
        <v>0</v>
      </c>
      <c r="AT1182" s="268" t="s">
        <v>205</v>
      </c>
      <c r="AV1182" s="268" t="s">
        <v>139</v>
      </c>
      <c r="AW1182" s="268" t="s">
        <v>79</v>
      </c>
      <c r="BA1182" s="268" t="s">
        <v>137</v>
      </c>
      <c r="BG1182" s="162">
        <f>IF(N1182="základní",J1182,0)</f>
        <v>0</v>
      </c>
      <c r="BH1182" s="162">
        <f>IF(N1182="snížená",J1182,0)</f>
        <v>3000</v>
      </c>
      <c r="BI1182" s="162">
        <f>IF(N1182="zákl. přenesená",J1182,0)</f>
        <v>0</v>
      </c>
      <c r="BJ1182" s="162">
        <f>IF(N1182="sníž. přenesená",J1182,0)</f>
        <v>0</v>
      </c>
      <c r="BK1182" s="162">
        <f>IF(N1182="nulová",J1182,0)</f>
        <v>0</v>
      </c>
      <c r="BL1182" s="268" t="s">
        <v>79</v>
      </c>
      <c r="BM1182" s="162">
        <f>ROUND(I1182*H1182,2)</f>
        <v>3000</v>
      </c>
      <c r="BN1182" s="268" t="s">
        <v>205</v>
      </c>
      <c r="BO1182" s="268" t="s">
        <v>1559</v>
      </c>
    </row>
    <row r="1183" spans="1:67" s="10" customFormat="1" x14ac:dyDescent="0.2">
      <c r="A1183" s="240"/>
      <c r="B1183" s="163"/>
      <c r="C1183" s="197"/>
      <c r="D1183" s="165" t="s">
        <v>146</v>
      </c>
      <c r="E1183" s="166" t="s">
        <v>1</v>
      </c>
      <c r="F1183" s="166" t="s">
        <v>635</v>
      </c>
      <c r="G1183" s="164"/>
      <c r="H1183" s="166" t="s">
        <v>1</v>
      </c>
      <c r="I1183" s="167"/>
      <c r="J1183" s="164"/>
      <c r="K1183" s="164"/>
      <c r="L1183" s="168"/>
      <c r="M1183" s="169"/>
      <c r="N1183" s="170"/>
      <c r="O1183" s="170"/>
      <c r="P1183" s="170"/>
      <c r="Q1183" s="170"/>
      <c r="R1183" s="170"/>
      <c r="S1183" s="283"/>
      <c r="T1183" s="288"/>
      <c r="U1183" s="287"/>
      <c r="V1183" s="171"/>
      <c r="AV1183" s="172" t="s">
        <v>146</v>
      </c>
      <c r="AW1183" s="172" t="s">
        <v>79</v>
      </c>
      <c r="AX1183" s="10" t="s">
        <v>73</v>
      </c>
      <c r="AY1183" s="10" t="s">
        <v>28</v>
      </c>
      <c r="AZ1183" s="10" t="s">
        <v>66</v>
      </c>
      <c r="BA1183" s="172" t="s">
        <v>137</v>
      </c>
    </row>
    <row r="1184" spans="1:67" s="11" customFormat="1" x14ac:dyDescent="0.2">
      <c r="A1184" s="241"/>
      <c r="B1184" s="173"/>
      <c r="C1184" s="198"/>
      <c r="D1184" s="165" t="s">
        <v>146</v>
      </c>
      <c r="E1184" s="175" t="s">
        <v>1</v>
      </c>
      <c r="F1184" s="175" t="s">
        <v>167</v>
      </c>
      <c r="G1184" s="174"/>
      <c r="H1184" s="176">
        <v>6</v>
      </c>
      <c r="I1184" s="177"/>
      <c r="J1184" s="174"/>
      <c r="K1184" s="174"/>
      <c r="L1184" s="178"/>
      <c r="M1184" s="179"/>
      <c r="N1184" s="180"/>
      <c r="O1184" s="180"/>
      <c r="P1184" s="180"/>
      <c r="Q1184" s="180"/>
      <c r="R1184" s="180"/>
      <c r="S1184" s="283"/>
      <c r="T1184" s="290"/>
      <c r="U1184" s="287"/>
      <c r="V1184" s="181"/>
      <c r="AV1184" s="182" t="s">
        <v>146</v>
      </c>
      <c r="AW1184" s="182" t="s">
        <v>79</v>
      </c>
      <c r="AX1184" s="11" t="s">
        <v>79</v>
      </c>
      <c r="AY1184" s="11" t="s">
        <v>28</v>
      </c>
      <c r="AZ1184" s="11" t="s">
        <v>66</v>
      </c>
      <c r="BA1184" s="182" t="s">
        <v>137</v>
      </c>
    </row>
    <row r="1185" spans="1:67" s="266" customFormat="1" ht="16.5" customHeight="1" x14ac:dyDescent="0.2">
      <c r="A1185" s="200"/>
      <c r="B1185" s="28"/>
      <c r="C1185" s="214" t="s">
        <v>1560</v>
      </c>
      <c r="D1185" s="183" t="s">
        <v>217</v>
      </c>
      <c r="E1185" s="320" t="s">
        <v>1561</v>
      </c>
      <c r="F1185" s="321" t="s">
        <v>1562</v>
      </c>
      <c r="G1185" s="183" t="s">
        <v>285</v>
      </c>
      <c r="H1185" s="184">
        <v>6</v>
      </c>
      <c r="I1185" s="185">
        <v>299</v>
      </c>
      <c r="J1185" s="186">
        <f>ROUND(I1185*H1185,2)</f>
        <v>1794</v>
      </c>
      <c r="K1185" s="321" t="s">
        <v>143</v>
      </c>
      <c r="L1185" s="187"/>
      <c r="M1185" s="188" t="s">
        <v>1</v>
      </c>
      <c r="N1185" s="189" t="s">
        <v>38</v>
      </c>
      <c r="O1185" s="53"/>
      <c r="P1185" s="160">
        <f>O1185*H1185</f>
        <v>0</v>
      </c>
      <c r="Q1185" s="160">
        <v>2.7999999999999998E-4</v>
      </c>
      <c r="R1185" s="160">
        <f>Q1185*H1185</f>
        <v>1.6799999999999999E-3</v>
      </c>
      <c r="S1185" s="283"/>
      <c r="T1185" s="283">
        <v>0</v>
      </c>
      <c r="U1185" s="287"/>
      <c r="V1185" s="161">
        <f>T1185*H1185</f>
        <v>0</v>
      </c>
      <c r="AT1185" s="268" t="s">
        <v>292</v>
      </c>
      <c r="AV1185" s="268" t="s">
        <v>217</v>
      </c>
      <c r="AW1185" s="268" t="s">
        <v>79</v>
      </c>
      <c r="BA1185" s="268" t="s">
        <v>137</v>
      </c>
      <c r="BG1185" s="162">
        <f>IF(N1185="základní",J1185,0)</f>
        <v>0</v>
      </c>
      <c r="BH1185" s="162">
        <f>IF(N1185="snížená",J1185,0)</f>
        <v>1794</v>
      </c>
      <c r="BI1185" s="162">
        <f>IF(N1185="zákl. přenesená",J1185,0)</f>
        <v>0</v>
      </c>
      <c r="BJ1185" s="162">
        <f>IF(N1185="sníž. přenesená",J1185,0)</f>
        <v>0</v>
      </c>
      <c r="BK1185" s="162">
        <f>IF(N1185="nulová",J1185,0)</f>
        <v>0</v>
      </c>
      <c r="BL1185" s="268" t="s">
        <v>79</v>
      </c>
      <c r="BM1185" s="162">
        <f>ROUND(I1185*H1185,2)</f>
        <v>1794</v>
      </c>
      <c r="BN1185" s="268" t="s">
        <v>205</v>
      </c>
      <c r="BO1185" s="268" t="s">
        <v>1563</v>
      </c>
    </row>
    <row r="1186" spans="1:67" s="11" customFormat="1" x14ac:dyDescent="0.2">
      <c r="A1186" s="241"/>
      <c r="B1186" s="173"/>
      <c r="C1186" s="198"/>
      <c r="D1186" s="165" t="s">
        <v>146</v>
      </c>
      <c r="E1186" s="175" t="s">
        <v>1</v>
      </c>
      <c r="F1186" s="175" t="s">
        <v>167</v>
      </c>
      <c r="G1186" s="174"/>
      <c r="H1186" s="176">
        <v>6</v>
      </c>
      <c r="I1186" s="177"/>
      <c r="J1186" s="174"/>
      <c r="K1186" s="174"/>
      <c r="L1186" s="178"/>
      <c r="M1186" s="179"/>
      <c r="N1186" s="180"/>
      <c r="O1186" s="180"/>
      <c r="P1186" s="180"/>
      <c r="Q1186" s="180"/>
      <c r="R1186" s="180"/>
      <c r="S1186" s="283"/>
      <c r="T1186" s="290"/>
      <c r="U1186" s="287"/>
      <c r="V1186" s="181"/>
      <c r="AV1186" s="182" t="s">
        <v>146</v>
      </c>
      <c r="AW1186" s="182" t="s">
        <v>79</v>
      </c>
      <c r="AX1186" s="11" t="s">
        <v>79</v>
      </c>
      <c r="AY1186" s="11" t="s">
        <v>28</v>
      </c>
      <c r="AZ1186" s="11" t="s">
        <v>66</v>
      </c>
      <c r="BA1186" s="182" t="s">
        <v>137</v>
      </c>
    </row>
    <row r="1187" spans="1:67" s="266" customFormat="1" ht="16.5" customHeight="1" x14ac:dyDescent="0.2">
      <c r="A1187" s="200"/>
      <c r="B1187" s="28"/>
      <c r="C1187" s="214" t="s">
        <v>1564</v>
      </c>
      <c r="D1187" s="183" t="s">
        <v>217</v>
      </c>
      <c r="E1187" s="320" t="s">
        <v>1565</v>
      </c>
      <c r="F1187" s="321" t="s">
        <v>1566</v>
      </c>
      <c r="G1187" s="183" t="s">
        <v>285</v>
      </c>
      <c r="H1187" s="184">
        <v>6</v>
      </c>
      <c r="I1187" s="185">
        <v>5900</v>
      </c>
      <c r="J1187" s="186">
        <f>ROUND(I1187*H1187,2)</f>
        <v>35400</v>
      </c>
      <c r="K1187" s="321" t="s">
        <v>1</v>
      </c>
      <c r="L1187" s="187"/>
      <c r="M1187" s="188" t="s">
        <v>1</v>
      </c>
      <c r="N1187" s="189" t="s">
        <v>38</v>
      </c>
      <c r="O1187" s="53"/>
      <c r="P1187" s="160">
        <f>O1187*H1187</f>
        <v>0</v>
      </c>
      <c r="Q1187" s="160">
        <v>3.5999999999999997E-2</v>
      </c>
      <c r="R1187" s="160">
        <f>Q1187*H1187</f>
        <v>0.21599999999999997</v>
      </c>
      <c r="S1187" s="283"/>
      <c r="T1187" s="283">
        <v>0</v>
      </c>
      <c r="U1187" s="287"/>
      <c r="V1187" s="161">
        <f>T1187*H1187</f>
        <v>0</v>
      </c>
      <c r="AT1187" s="268" t="s">
        <v>292</v>
      </c>
      <c r="AV1187" s="268" t="s">
        <v>217</v>
      </c>
      <c r="AW1187" s="268" t="s">
        <v>79</v>
      </c>
      <c r="BA1187" s="268" t="s">
        <v>137</v>
      </c>
      <c r="BG1187" s="162">
        <f>IF(N1187="základní",J1187,0)</f>
        <v>0</v>
      </c>
      <c r="BH1187" s="162">
        <f>IF(N1187="snížená",J1187,0)</f>
        <v>35400</v>
      </c>
      <c r="BI1187" s="162">
        <f>IF(N1187="zákl. přenesená",J1187,0)</f>
        <v>0</v>
      </c>
      <c r="BJ1187" s="162">
        <f>IF(N1187="sníž. přenesená",J1187,0)</f>
        <v>0</v>
      </c>
      <c r="BK1187" s="162">
        <f>IF(N1187="nulová",J1187,0)</f>
        <v>0</v>
      </c>
      <c r="BL1187" s="268" t="s">
        <v>79</v>
      </c>
      <c r="BM1187" s="162">
        <f>ROUND(I1187*H1187,2)</f>
        <v>35400</v>
      </c>
      <c r="BN1187" s="268" t="s">
        <v>205</v>
      </c>
      <c r="BO1187" s="268" t="s">
        <v>1567</v>
      </c>
    </row>
    <row r="1188" spans="1:67" s="11" customFormat="1" x14ac:dyDescent="0.2">
      <c r="A1188" s="241"/>
      <c r="B1188" s="173"/>
      <c r="C1188" s="198"/>
      <c r="D1188" s="165" t="s">
        <v>146</v>
      </c>
      <c r="E1188" s="175" t="s">
        <v>1</v>
      </c>
      <c r="F1188" s="175" t="s">
        <v>167</v>
      </c>
      <c r="G1188" s="174"/>
      <c r="H1188" s="176">
        <v>6</v>
      </c>
      <c r="I1188" s="177"/>
      <c r="J1188" s="174"/>
      <c r="K1188" s="174"/>
      <c r="L1188" s="178"/>
      <c r="M1188" s="179"/>
      <c r="N1188" s="180"/>
      <c r="O1188" s="180"/>
      <c r="P1188" s="180"/>
      <c r="Q1188" s="180"/>
      <c r="R1188" s="180"/>
      <c r="S1188" s="283"/>
      <c r="T1188" s="290"/>
      <c r="U1188" s="287"/>
      <c r="V1188" s="181"/>
      <c r="AV1188" s="182" t="s">
        <v>146</v>
      </c>
      <c r="AW1188" s="182" t="s">
        <v>79</v>
      </c>
      <c r="AX1188" s="11" t="s">
        <v>79</v>
      </c>
      <c r="AY1188" s="11" t="s">
        <v>28</v>
      </c>
      <c r="AZ1188" s="11" t="s">
        <v>66</v>
      </c>
      <c r="BA1188" s="182" t="s">
        <v>137</v>
      </c>
    </row>
    <row r="1189" spans="1:67" s="266" customFormat="1" ht="16.5" customHeight="1" x14ac:dyDescent="0.2">
      <c r="A1189" s="200"/>
      <c r="B1189" s="28"/>
      <c r="C1189" s="196" t="s">
        <v>1568</v>
      </c>
      <c r="D1189" s="154" t="s">
        <v>139</v>
      </c>
      <c r="E1189" s="318" t="s">
        <v>1569</v>
      </c>
      <c r="F1189" s="319" t="s">
        <v>1570</v>
      </c>
      <c r="G1189" s="154" t="s">
        <v>285</v>
      </c>
      <c r="H1189" s="155">
        <v>60</v>
      </c>
      <c r="I1189" s="156">
        <v>295</v>
      </c>
      <c r="J1189" s="157">
        <f>ROUND(I1189*H1189,2)</f>
        <v>17700</v>
      </c>
      <c r="K1189" s="319" t="s">
        <v>143</v>
      </c>
      <c r="L1189" s="32"/>
      <c r="M1189" s="158" t="s">
        <v>1</v>
      </c>
      <c r="N1189" s="159" t="s">
        <v>38</v>
      </c>
      <c r="O1189" s="53"/>
      <c r="P1189" s="160">
        <f>O1189*H1189</f>
        <v>0</v>
      </c>
      <c r="Q1189" s="160">
        <v>0</v>
      </c>
      <c r="R1189" s="160">
        <f>Q1189*H1189</f>
        <v>0</v>
      </c>
      <c r="S1189" s="283"/>
      <c r="T1189" s="283">
        <v>0</v>
      </c>
      <c r="U1189" s="287"/>
      <c r="V1189" s="161">
        <f>T1189*H1189</f>
        <v>0</v>
      </c>
      <c r="AT1189" s="268" t="s">
        <v>205</v>
      </c>
      <c r="AV1189" s="268" t="s">
        <v>139</v>
      </c>
      <c r="AW1189" s="268" t="s">
        <v>79</v>
      </c>
      <c r="BA1189" s="268" t="s">
        <v>137</v>
      </c>
      <c r="BG1189" s="162">
        <f>IF(N1189="základní",J1189,0)</f>
        <v>0</v>
      </c>
      <c r="BH1189" s="162">
        <f>IF(N1189="snížená",J1189,0)</f>
        <v>17700</v>
      </c>
      <c r="BI1189" s="162">
        <f>IF(N1189="zákl. přenesená",J1189,0)</f>
        <v>0</v>
      </c>
      <c r="BJ1189" s="162">
        <f>IF(N1189="sníž. přenesená",J1189,0)</f>
        <v>0</v>
      </c>
      <c r="BK1189" s="162">
        <f>IF(N1189="nulová",J1189,0)</f>
        <v>0</v>
      </c>
      <c r="BL1189" s="268" t="s">
        <v>79</v>
      </c>
      <c r="BM1189" s="162">
        <f>ROUND(I1189*H1189,2)</f>
        <v>17700</v>
      </c>
      <c r="BN1189" s="268" t="s">
        <v>205</v>
      </c>
      <c r="BO1189" s="268" t="s">
        <v>1571</v>
      </c>
    </row>
    <row r="1190" spans="1:67" s="10" customFormat="1" x14ac:dyDescent="0.2">
      <c r="A1190" s="240"/>
      <c r="B1190" s="163"/>
      <c r="C1190" s="197"/>
      <c r="D1190" s="165" t="s">
        <v>146</v>
      </c>
      <c r="E1190" s="166" t="s">
        <v>1</v>
      </c>
      <c r="F1190" s="166" t="s">
        <v>635</v>
      </c>
      <c r="G1190" s="164"/>
      <c r="H1190" s="166" t="s">
        <v>1</v>
      </c>
      <c r="I1190" s="167"/>
      <c r="J1190" s="164"/>
      <c r="K1190" s="164"/>
      <c r="L1190" s="168"/>
      <c r="M1190" s="169"/>
      <c r="N1190" s="170"/>
      <c r="O1190" s="170"/>
      <c r="P1190" s="170"/>
      <c r="Q1190" s="170"/>
      <c r="R1190" s="170"/>
      <c r="S1190" s="283"/>
      <c r="T1190" s="288"/>
      <c r="U1190" s="287"/>
      <c r="V1190" s="171"/>
      <c r="AV1190" s="172" t="s">
        <v>146</v>
      </c>
      <c r="AW1190" s="172" t="s">
        <v>79</v>
      </c>
      <c r="AX1190" s="10" t="s">
        <v>73</v>
      </c>
      <c r="AY1190" s="10" t="s">
        <v>28</v>
      </c>
      <c r="AZ1190" s="10" t="s">
        <v>66</v>
      </c>
      <c r="BA1190" s="172" t="s">
        <v>137</v>
      </c>
    </row>
    <row r="1191" spans="1:67" s="11" customFormat="1" x14ac:dyDescent="0.2">
      <c r="A1191" s="241"/>
      <c r="B1191" s="173"/>
      <c r="C1191" s="198"/>
      <c r="D1191" s="165" t="s">
        <v>146</v>
      </c>
      <c r="E1191" s="175" t="s">
        <v>1</v>
      </c>
      <c r="F1191" s="175" t="s">
        <v>442</v>
      </c>
      <c r="G1191" s="174"/>
      <c r="H1191" s="176">
        <v>60</v>
      </c>
      <c r="I1191" s="177"/>
      <c r="J1191" s="174"/>
      <c r="K1191" s="174"/>
      <c r="L1191" s="178"/>
      <c r="M1191" s="179"/>
      <c r="N1191" s="180"/>
      <c r="O1191" s="180"/>
      <c r="P1191" s="180"/>
      <c r="Q1191" s="180"/>
      <c r="R1191" s="180"/>
      <c r="S1191" s="283"/>
      <c r="T1191" s="290"/>
      <c r="U1191" s="287"/>
      <c r="V1191" s="181"/>
      <c r="AV1191" s="182" t="s">
        <v>146</v>
      </c>
      <c r="AW1191" s="182" t="s">
        <v>79</v>
      </c>
      <c r="AX1191" s="11" t="s">
        <v>79</v>
      </c>
      <c r="AY1191" s="11" t="s">
        <v>28</v>
      </c>
      <c r="AZ1191" s="11" t="s">
        <v>66</v>
      </c>
      <c r="BA1191" s="182" t="s">
        <v>137</v>
      </c>
    </row>
    <row r="1192" spans="1:67" s="266" customFormat="1" ht="16.5" customHeight="1" x14ac:dyDescent="0.2">
      <c r="A1192" s="200"/>
      <c r="B1192" s="28"/>
      <c r="C1192" s="214" t="s">
        <v>1572</v>
      </c>
      <c r="D1192" s="183" t="s">
        <v>217</v>
      </c>
      <c r="E1192" s="320" t="s">
        <v>1573</v>
      </c>
      <c r="F1192" s="321" t="s">
        <v>1574</v>
      </c>
      <c r="G1192" s="183" t="s">
        <v>285</v>
      </c>
      <c r="H1192" s="184">
        <v>16</v>
      </c>
      <c r="I1192" s="185">
        <v>990</v>
      </c>
      <c r="J1192" s="186">
        <f>ROUND(I1192*H1192,2)</f>
        <v>15840</v>
      </c>
      <c r="K1192" s="321" t="s">
        <v>1</v>
      </c>
      <c r="L1192" s="187"/>
      <c r="M1192" s="188" t="s">
        <v>1</v>
      </c>
      <c r="N1192" s="189" t="s">
        <v>38</v>
      </c>
      <c r="O1192" s="53"/>
      <c r="P1192" s="160">
        <f>O1192*H1192</f>
        <v>0</v>
      </c>
      <c r="Q1192" s="160">
        <v>0</v>
      </c>
      <c r="R1192" s="160">
        <f>Q1192*H1192</f>
        <v>0</v>
      </c>
      <c r="S1192" s="283"/>
      <c r="T1192" s="283">
        <v>0</v>
      </c>
      <c r="U1192" s="287"/>
      <c r="V1192" s="161">
        <f>T1192*H1192</f>
        <v>0</v>
      </c>
      <c r="AT1192" s="268" t="s">
        <v>292</v>
      </c>
      <c r="AV1192" s="268" t="s">
        <v>217</v>
      </c>
      <c r="AW1192" s="268" t="s">
        <v>79</v>
      </c>
      <c r="BA1192" s="268" t="s">
        <v>137</v>
      </c>
      <c r="BG1192" s="162">
        <f>IF(N1192="základní",J1192,0)</f>
        <v>0</v>
      </c>
      <c r="BH1192" s="162">
        <f>IF(N1192="snížená",J1192,0)</f>
        <v>15840</v>
      </c>
      <c r="BI1192" s="162">
        <f>IF(N1192="zákl. přenesená",J1192,0)</f>
        <v>0</v>
      </c>
      <c r="BJ1192" s="162">
        <f>IF(N1192="sníž. přenesená",J1192,0)</f>
        <v>0</v>
      </c>
      <c r="BK1192" s="162">
        <f>IF(N1192="nulová",J1192,0)</f>
        <v>0</v>
      </c>
      <c r="BL1192" s="268" t="s">
        <v>79</v>
      </c>
      <c r="BM1192" s="162">
        <f>ROUND(I1192*H1192,2)</f>
        <v>15840</v>
      </c>
      <c r="BN1192" s="268" t="s">
        <v>205</v>
      </c>
      <c r="BO1192" s="268" t="s">
        <v>1575</v>
      </c>
    </row>
    <row r="1193" spans="1:67" s="11" customFormat="1" x14ac:dyDescent="0.2">
      <c r="A1193" s="241"/>
      <c r="B1193" s="173"/>
      <c r="C1193" s="198"/>
      <c r="D1193" s="165" t="s">
        <v>146</v>
      </c>
      <c r="E1193" s="175" t="s">
        <v>1</v>
      </c>
      <c r="F1193" s="175" t="s">
        <v>205</v>
      </c>
      <c r="G1193" s="174"/>
      <c r="H1193" s="176">
        <v>16</v>
      </c>
      <c r="I1193" s="177"/>
      <c r="J1193" s="174"/>
      <c r="K1193" s="174"/>
      <c r="L1193" s="178"/>
      <c r="M1193" s="179"/>
      <c r="N1193" s="180"/>
      <c r="O1193" s="180"/>
      <c r="P1193" s="180"/>
      <c r="Q1193" s="180"/>
      <c r="R1193" s="180"/>
      <c r="S1193" s="283"/>
      <c r="T1193" s="290"/>
      <c r="U1193" s="287"/>
      <c r="V1193" s="181"/>
      <c r="AV1193" s="182" t="s">
        <v>146</v>
      </c>
      <c r="AW1193" s="182" t="s">
        <v>79</v>
      </c>
      <c r="AX1193" s="11" t="s">
        <v>79</v>
      </c>
      <c r="AY1193" s="11" t="s">
        <v>28</v>
      </c>
      <c r="AZ1193" s="11" t="s">
        <v>66</v>
      </c>
      <c r="BA1193" s="182" t="s">
        <v>137</v>
      </c>
    </row>
    <row r="1194" spans="1:67" s="266" customFormat="1" ht="16.5" customHeight="1" x14ac:dyDescent="0.2">
      <c r="A1194" s="200"/>
      <c r="B1194" s="28"/>
      <c r="C1194" s="214" t="s">
        <v>1576</v>
      </c>
      <c r="D1194" s="183" t="s">
        <v>217</v>
      </c>
      <c r="E1194" s="320" t="s">
        <v>1577</v>
      </c>
      <c r="F1194" s="321" t="s">
        <v>1578</v>
      </c>
      <c r="G1194" s="183" t="s">
        <v>285</v>
      </c>
      <c r="H1194" s="184">
        <v>13</v>
      </c>
      <c r="I1194" s="185">
        <v>810</v>
      </c>
      <c r="J1194" s="186">
        <f>ROUND(I1194*H1194,2)</f>
        <v>10530</v>
      </c>
      <c r="K1194" s="321" t="s">
        <v>1</v>
      </c>
      <c r="L1194" s="187"/>
      <c r="M1194" s="188" t="s">
        <v>1</v>
      </c>
      <c r="N1194" s="189" t="s">
        <v>38</v>
      </c>
      <c r="O1194" s="53"/>
      <c r="P1194" s="160">
        <f>O1194*H1194</f>
        <v>0</v>
      </c>
      <c r="Q1194" s="160">
        <v>0</v>
      </c>
      <c r="R1194" s="160">
        <f>Q1194*H1194</f>
        <v>0</v>
      </c>
      <c r="S1194" s="283"/>
      <c r="T1194" s="283">
        <v>0</v>
      </c>
      <c r="U1194" s="287"/>
      <c r="V1194" s="161">
        <f>T1194*H1194</f>
        <v>0</v>
      </c>
      <c r="AT1194" s="268" t="s">
        <v>292</v>
      </c>
      <c r="AV1194" s="268" t="s">
        <v>217</v>
      </c>
      <c r="AW1194" s="268" t="s">
        <v>79</v>
      </c>
      <c r="BA1194" s="268" t="s">
        <v>137</v>
      </c>
      <c r="BG1194" s="162">
        <f>IF(N1194="základní",J1194,0)</f>
        <v>0</v>
      </c>
      <c r="BH1194" s="162">
        <f>IF(N1194="snížená",J1194,0)</f>
        <v>10530</v>
      </c>
      <c r="BI1194" s="162">
        <f>IF(N1194="zákl. přenesená",J1194,0)</f>
        <v>0</v>
      </c>
      <c r="BJ1194" s="162">
        <f>IF(N1194="sníž. přenesená",J1194,0)</f>
        <v>0</v>
      </c>
      <c r="BK1194" s="162">
        <f>IF(N1194="nulová",J1194,0)</f>
        <v>0</v>
      </c>
      <c r="BL1194" s="268" t="s">
        <v>79</v>
      </c>
      <c r="BM1194" s="162">
        <f>ROUND(I1194*H1194,2)</f>
        <v>10530</v>
      </c>
      <c r="BN1194" s="268" t="s">
        <v>205</v>
      </c>
      <c r="BO1194" s="268" t="s">
        <v>1579</v>
      </c>
    </row>
    <row r="1195" spans="1:67" s="11" customFormat="1" x14ac:dyDescent="0.2">
      <c r="A1195" s="241"/>
      <c r="B1195" s="173"/>
      <c r="C1195" s="198"/>
      <c r="D1195" s="165" t="s">
        <v>146</v>
      </c>
      <c r="E1195" s="175" t="s">
        <v>1</v>
      </c>
      <c r="F1195" s="175" t="s">
        <v>194</v>
      </c>
      <c r="G1195" s="174"/>
      <c r="H1195" s="176">
        <v>13</v>
      </c>
      <c r="I1195" s="177"/>
      <c r="J1195" s="174"/>
      <c r="K1195" s="174"/>
      <c r="L1195" s="178"/>
      <c r="M1195" s="179"/>
      <c r="N1195" s="180"/>
      <c r="O1195" s="180"/>
      <c r="P1195" s="180"/>
      <c r="Q1195" s="180"/>
      <c r="R1195" s="180"/>
      <c r="S1195" s="283"/>
      <c r="T1195" s="290"/>
      <c r="U1195" s="287"/>
      <c r="V1195" s="181"/>
      <c r="AV1195" s="182" t="s">
        <v>146</v>
      </c>
      <c r="AW1195" s="182" t="s">
        <v>79</v>
      </c>
      <c r="AX1195" s="11" t="s">
        <v>79</v>
      </c>
      <c r="AY1195" s="11" t="s">
        <v>28</v>
      </c>
      <c r="AZ1195" s="11" t="s">
        <v>66</v>
      </c>
      <c r="BA1195" s="182" t="s">
        <v>137</v>
      </c>
    </row>
    <row r="1196" spans="1:67" s="266" customFormat="1" ht="16.5" customHeight="1" x14ac:dyDescent="0.2">
      <c r="A1196" s="200"/>
      <c r="B1196" s="28"/>
      <c r="C1196" s="214" t="s">
        <v>1580</v>
      </c>
      <c r="D1196" s="183" t="s">
        <v>217</v>
      </c>
      <c r="E1196" s="320" t="s">
        <v>1581</v>
      </c>
      <c r="F1196" s="321" t="s">
        <v>1582</v>
      </c>
      <c r="G1196" s="183" t="s">
        <v>285</v>
      </c>
      <c r="H1196" s="184">
        <v>6</v>
      </c>
      <c r="I1196" s="185">
        <v>850</v>
      </c>
      <c r="J1196" s="186">
        <f>ROUND(I1196*H1196,2)</f>
        <v>5100</v>
      </c>
      <c r="K1196" s="321" t="s">
        <v>1</v>
      </c>
      <c r="L1196" s="187"/>
      <c r="M1196" s="188" t="s">
        <v>1</v>
      </c>
      <c r="N1196" s="189" t="s">
        <v>38</v>
      </c>
      <c r="O1196" s="53"/>
      <c r="P1196" s="160">
        <f>O1196*H1196</f>
        <v>0</v>
      </c>
      <c r="Q1196" s="160">
        <v>0</v>
      </c>
      <c r="R1196" s="160">
        <f>Q1196*H1196</f>
        <v>0</v>
      </c>
      <c r="S1196" s="283"/>
      <c r="T1196" s="283">
        <v>0</v>
      </c>
      <c r="U1196" s="287"/>
      <c r="V1196" s="161">
        <f>T1196*H1196</f>
        <v>0</v>
      </c>
      <c r="AT1196" s="268" t="s">
        <v>292</v>
      </c>
      <c r="AV1196" s="268" t="s">
        <v>217</v>
      </c>
      <c r="AW1196" s="268" t="s">
        <v>79</v>
      </c>
      <c r="BA1196" s="268" t="s">
        <v>137</v>
      </c>
      <c r="BG1196" s="162">
        <f>IF(N1196="základní",J1196,0)</f>
        <v>0</v>
      </c>
      <c r="BH1196" s="162">
        <f>IF(N1196="snížená",J1196,0)</f>
        <v>5100</v>
      </c>
      <c r="BI1196" s="162">
        <f>IF(N1196="zákl. přenesená",J1196,0)</f>
        <v>0</v>
      </c>
      <c r="BJ1196" s="162">
        <f>IF(N1196="sníž. přenesená",J1196,0)</f>
        <v>0</v>
      </c>
      <c r="BK1196" s="162">
        <f>IF(N1196="nulová",J1196,0)</f>
        <v>0</v>
      </c>
      <c r="BL1196" s="268" t="s">
        <v>79</v>
      </c>
      <c r="BM1196" s="162">
        <f>ROUND(I1196*H1196,2)</f>
        <v>5100</v>
      </c>
      <c r="BN1196" s="268" t="s">
        <v>205</v>
      </c>
      <c r="BO1196" s="268" t="s">
        <v>1583</v>
      </c>
    </row>
    <row r="1197" spans="1:67" s="11" customFormat="1" x14ac:dyDescent="0.2">
      <c r="A1197" s="241"/>
      <c r="B1197" s="173"/>
      <c r="C1197" s="198"/>
      <c r="D1197" s="165" t="s">
        <v>146</v>
      </c>
      <c r="E1197" s="175" t="s">
        <v>1</v>
      </c>
      <c r="F1197" s="175" t="s">
        <v>167</v>
      </c>
      <c r="G1197" s="174"/>
      <c r="H1197" s="176">
        <v>6</v>
      </c>
      <c r="I1197" s="177"/>
      <c r="J1197" s="174"/>
      <c r="K1197" s="174"/>
      <c r="L1197" s="178"/>
      <c r="M1197" s="179"/>
      <c r="N1197" s="180"/>
      <c r="O1197" s="180"/>
      <c r="P1197" s="180"/>
      <c r="Q1197" s="180"/>
      <c r="R1197" s="180"/>
      <c r="S1197" s="283"/>
      <c r="T1197" s="290"/>
      <c r="U1197" s="287"/>
      <c r="V1197" s="181"/>
      <c r="AV1197" s="182" t="s">
        <v>146</v>
      </c>
      <c r="AW1197" s="182" t="s">
        <v>79</v>
      </c>
      <c r="AX1197" s="11" t="s">
        <v>79</v>
      </c>
      <c r="AY1197" s="11" t="s">
        <v>28</v>
      </c>
      <c r="AZ1197" s="11" t="s">
        <v>66</v>
      </c>
      <c r="BA1197" s="182" t="s">
        <v>137</v>
      </c>
    </row>
    <row r="1198" spans="1:67" s="266" customFormat="1" ht="16.5" customHeight="1" x14ac:dyDescent="0.2">
      <c r="A1198" s="200"/>
      <c r="B1198" s="28"/>
      <c r="C1198" s="214" t="s">
        <v>1584</v>
      </c>
      <c r="D1198" s="183" t="s">
        <v>217</v>
      </c>
      <c r="E1198" s="320" t="s">
        <v>1585</v>
      </c>
      <c r="F1198" s="321" t="s">
        <v>1586</v>
      </c>
      <c r="G1198" s="183" t="s">
        <v>285</v>
      </c>
      <c r="H1198" s="184">
        <v>6</v>
      </c>
      <c r="I1198" s="185">
        <v>740</v>
      </c>
      <c r="J1198" s="186">
        <f>ROUND(I1198*H1198,2)</f>
        <v>4440</v>
      </c>
      <c r="K1198" s="321" t="s">
        <v>1</v>
      </c>
      <c r="L1198" s="187"/>
      <c r="M1198" s="188" t="s">
        <v>1</v>
      </c>
      <c r="N1198" s="189" t="s">
        <v>38</v>
      </c>
      <c r="O1198" s="53"/>
      <c r="P1198" s="160">
        <f>O1198*H1198</f>
        <v>0</v>
      </c>
      <c r="Q1198" s="160">
        <v>0</v>
      </c>
      <c r="R1198" s="160">
        <f>Q1198*H1198</f>
        <v>0</v>
      </c>
      <c r="S1198" s="283"/>
      <c r="T1198" s="283">
        <v>0</v>
      </c>
      <c r="U1198" s="287"/>
      <c r="V1198" s="161">
        <f>T1198*H1198</f>
        <v>0</v>
      </c>
      <c r="AT1198" s="268" t="s">
        <v>292</v>
      </c>
      <c r="AV1198" s="268" t="s">
        <v>217</v>
      </c>
      <c r="AW1198" s="268" t="s">
        <v>79</v>
      </c>
      <c r="BA1198" s="268" t="s">
        <v>137</v>
      </c>
      <c r="BG1198" s="162">
        <f>IF(N1198="základní",J1198,0)</f>
        <v>0</v>
      </c>
      <c r="BH1198" s="162">
        <f>IF(N1198="snížená",J1198,0)</f>
        <v>4440</v>
      </c>
      <c r="BI1198" s="162">
        <f>IF(N1198="zákl. přenesená",J1198,0)</f>
        <v>0</v>
      </c>
      <c r="BJ1198" s="162">
        <f>IF(N1198="sníž. přenesená",J1198,0)</f>
        <v>0</v>
      </c>
      <c r="BK1198" s="162">
        <f>IF(N1198="nulová",J1198,0)</f>
        <v>0</v>
      </c>
      <c r="BL1198" s="268" t="s">
        <v>79</v>
      </c>
      <c r="BM1198" s="162">
        <f>ROUND(I1198*H1198,2)</f>
        <v>4440</v>
      </c>
      <c r="BN1198" s="268" t="s">
        <v>205</v>
      </c>
      <c r="BO1198" s="268" t="s">
        <v>1587</v>
      </c>
    </row>
    <row r="1199" spans="1:67" s="11" customFormat="1" x14ac:dyDescent="0.2">
      <c r="A1199" s="241"/>
      <c r="B1199" s="173"/>
      <c r="C1199" s="198"/>
      <c r="D1199" s="165" t="s">
        <v>146</v>
      </c>
      <c r="E1199" s="175" t="s">
        <v>1</v>
      </c>
      <c r="F1199" s="175" t="s">
        <v>167</v>
      </c>
      <c r="G1199" s="174"/>
      <c r="H1199" s="176">
        <v>6</v>
      </c>
      <c r="I1199" s="177"/>
      <c r="J1199" s="174"/>
      <c r="K1199" s="174"/>
      <c r="L1199" s="178"/>
      <c r="M1199" s="179"/>
      <c r="N1199" s="180"/>
      <c r="O1199" s="180"/>
      <c r="P1199" s="180"/>
      <c r="Q1199" s="180"/>
      <c r="R1199" s="180"/>
      <c r="S1199" s="283"/>
      <c r="T1199" s="290"/>
      <c r="U1199" s="287"/>
      <c r="V1199" s="181"/>
      <c r="AV1199" s="182" t="s">
        <v>146</v>
      </c>
      <c r="AW1199" s="182" t="s">
        <v>79</v>
      </c>
      <c r="AX1199" s="11" t="s">
        <v>79</v>
      </c>
      <c r="AY1199" s="11" t="s">
        <v>28</v>
      </c>
      <c r="AZ1199" s="11" t="s">
        <v>66</v>
      </c>
      <c r="BA1199" s="182" t="s">
        <v>137</v>
      </c>
    </row>
    <row r="1200" spans="1:67" s="266" customFormat="1" ht="16.5" customHeight="1" x14ac:dyDescent="0.2">
      <c r="A1200" s="200"/>
      <c r="B1200" s="28"/>
      <c r="C1200" s="214" t="s">
        <v>1588</v>
      </c>
      <c r="D1200" s="183" t="s">
        <v>217</v>
      </c>
      <c r="E1200" s="320" t="s">
        <v>1589</v>
      </c>
      <c r="F1200" s="321" t="s">
        <v>1590</v>
      </c>
      <c r="G1200" s="183" t="s">
        <v>285</v>
      </c>
      <c r="H1200" s="184">
        <v>9</v>
      </c>
      <c r="I1200" s="185">
        <v>1170</v>
      </c>
      <c r="J1200" s="186">
        <f>ROUND(I1200*H1200,2)</f>
        <v>10530</v>
      </c>
      <c r="K1200" s="321" t="s">
        <v>1</v>
      </c>
      <c r="L1200" s="187"/>
      <c r="M1200" s="188" t="s">
        <v>1</v>
      </c>
      <c r="N1200" s="189" t="s">
        <v>38</v>
      </c>
      <c r="O1200" s="53"/>
      <c r="P1200" s="160">
        <f>O1200*H1200</f>
        <v>0</v>
      </c>
      <c r="Q1200" s="160">
        <v>0</v>
      </c>
      <c r="R1200" s="160">
        <f>Q1200*H1200</f>
        <v>0</v>
      </c>
      <c r="S1200" s="283"/>
      <c r="T1200" s="283">
        <v>0</v>
      </c>
      <c r="U1200" s="287"/>
      <c r="V1200" s="161">
        <f>T1200*H1200</f>
        <v>0</v>
      </c>
      <c r="AT1200" s="268" t="s">
        <v>292</v>
      </c>
      <c r="AV1200" s="268" t="s">
        <v>217</v>
      </c>
      <c r="AW1200" s="268" t="s">
        <v>79</v>
      </c>
      <c r="BA1200" s="268" t="s">
        <v>137</v>
      </c>
      <c r="BG1200" s="162">
        <f>IF(N1200="základní",J1200,0)</f>
        <v>0</v>
      </c>
      <c r="BH1200" s="162">
        <f>IF(N1200="snížená",J1200,0)</f>
        <v>10530</v>
      </c>
      <c r="BI1200" s="162">
        <f>IF(N1200="zákl. přenesená",J1200,0)</f>
        <v>0</v>
      </c>
      <c r="BJ1200" s="162">
        <f>IF(N1200="sníž. přenesená",J1200,0)</f>
        <v>0</v>
      </c>
      <c r="BK1200" s="162">
        <f>IF(N1200="nulová",J1200,0)</f>
        <v>0</v>
      </c>
      <c r="BL1200" s="268" t="s">
        <v>79</v>
      </c>
      <c r="BM1200" s="162">
        <f>ROUND(I1200*H1200,2)</f>
        <v>10530</v>
      </c>
      <c r="BN1200" s="268" t="s">
        <v>205</v>
      </c>
      <c r="BO1200" s="268" t="s">
        <v>1591</v>
      </c>
    </row>
    <row r="1201" spans="1:67" s="11" customFormat="1" x14ac:dyDescent="0.2">
      <c r="A1201" s="241"/>
      <c r="B1201" s="173"/>
      <c r="C1201" s="198"/>
      <c r="D1201" s="165" t="s">
        <v>146</v>
      </c>
      <c r="E1201" s="175" t="s">
        <v>1</v>
      </c>
      <c r="F1201" s="175" t="s">
        <v>180</v>
      </c>
      <c r="G1201" s="174"/>
      <c r="H1201" s="176">
        <v>9</v>
      </c>
      <c r="I1201" s="177"/>
      <c r="J1201" s="174"/>
      <c r="K1201" s="174"/>
      <c r="L1201" s="178"/>
      <c r="M1201" s="179"/>
      <c r="N1201" s="180"/>
      <c r="O1201" s="180"/>
      <c r="P1201" s="180"/>
      <c r="Q1201" s="180"/>
      <c r="R1201" s="180"/>
      <c r="S1201" s="283"/>
      <c r="T1201" s="290"/>
      <c r="U1201" s="287"/>
      <c r="V1201" s="181"/>
      <c r="AV1201" s="182" t="s">
        <v>146</v>
      </c>
      <c r="AW1201" s="182" t="s">
        <v>79</v>
      </c>
      <c r="AX1201" s="11" t="s">
        <v>79</v>
      </c>
      <c r="AY1201" s="11" t="s">
        <v>28</v>
      </c>
      <c r="AZ1201" s="11" t="s">
        <v>66</v>
      </c>
      <c r="BA1201" s="182" t="s">
        <v>137</v>
      </c>
    </row>
    <row r="1202" spans="1:67" s="266" customFormat="1" ht="16.5" customHeight="1" x14ac:dyDescent="0.2">
      <c r="A1202" s="200"/>
      <c r="B1202" s="28"/>
      <c r="C1202" s="214" t="s">
        <v>1592</v>
      </c>
      <c r="D1202" s="183" t="s">
        <v>217</v>
      </c>
      <c r="E1202" s="320" t="s">
        <v>1593</v>
      </c>
      <c r="F1202" s="321" t="s">
        <v>1594</v>
      </c>
      <c r="G1202" s="183" t="s">
        <v>285</v>
      </c>
      <c r="H1202" s="184">
        <v>4</v>
      </c>
      <c r="I1202" s="185">
        <v>1085</v>
      </c>
      <c r="J1202" s="186">
        <f>ROUND(I1202*H1202,2)</f>
        <v>4340</v>
      </c>
      <c r="K1202" s="321" t="s">
        <v>1</v>
      </c>
      <c r="L1202" s="187"/>
      <c r="M1202" s="188" t="s">
        <v>1</v>
      </c>
      <c r="N1202" s="189" t="s">
        <v>38</v>
      </c>
      <c r="O1202" s="53"/>
      <c r="P1202" s="160">
        <f>O1202*H1202</f>
        <v>0</v>
      </c>
      <c r="Q1202" s="160">
        <v>0</v>
      </c>
      <c r="R1202" s="160">
        <f>Q1202*H1202</f>
        <v>0</v>
      </c>
      <c r="S1202" s="283"/>
      <c r="T1202" s="283">
        <v>0</v>
      </c>
      <c r="U1202" s="287"/>
      <c r="V1202" s="161">
        <f>T1202*H1202</f>
        <v>0</v>
      </c>
      <c r="AT1202" s="268" t="s">
        <v>292</v>
      </c>
      <c r="AV1202" s="268" t="s">
        <v>217</v>
      </c>
      <c r="AW1202" s="268" t="s">
        <v>79</v>
      </c>
      <c r="BA1202" s="268" t="s">
        <v>137</v>
      </c>
      <c r="BG1202" s="162">
        <f>IF(N1202="základní",J1202,0)</f>
        <v>0</v>
      </c>
      <c r="BH1202" s="162">
        <f>IF(N1202="snížená",J1202,0)</f>
        <v>4340</v>
      </c>
      <c r="BI1202" s="162">
        <f>IF(N1202="zákl. přenesená",J1202,0)</f>
        <v>0</v>
      </c>
      <c r="BJ1202" s="162">
        <f>IF(N1202="sníž. přenesená",J1202,0)</f>
        <v>0</v>
      </c>
      <c r="BK1202" s="162">
        <f>IF(N1202="nulová",J1202,0)</f>
        <v>0</v>
      </c>
      <c r="BL1202" s="268" t="s">
        <v>79</v>
      </c>
      <c r="BM1202" s="162">
        <f>ROUND(I1202*H1202,2)</f>
        <v>4340</v>
      </c>
      <c r="BN1202" s="268" t="s">
        <v>205</v>
      </c>
      <c r="BO1202" s="268" t="s">
        <v>1595</v>
      </c>
    </row>
    <row r="1203" spans="1:67" s="11" customFormat="1" x14ac:dyDescent="0.2">
      <c r="A1203" s="241"/>
      <c r="B1203" s="173"/>
      <c r="C1203" s="198"/>
      <c r="D1203" s="165" t="s">
        <v>146</v>
      </c>
      <c r="E1203" s="175" t="s">
        <v>1</v>
      </c>
      <c r="F1203" s="175" t="s">
        <v>144</v>
      </c>
      <c r="G1203" s="174"/>
      <c r="H1203" s="176">
        <v>4</v>
      </c>
      <c r="I1203" s="177"/>
      <c r="J1203" s="174"/>
      <c r="K1203" s="174"/>
      <c r="L1203" s="178"/>
      <c r="M1203" s="179"/>
      <c r="N1203" s="180"/>
      <c r="O1203" s="180"/>
      <c r="P1203" s="180"/>
      <c r="Q1203" s="180"/>
      <c r="R1203" s="180"/>
      <c r="S1203" s="283"/>
      <c r="T1203" s="290"/>
      <c r="U1203" s="287"/>
      <c r="V1203" s="181"/>
      <c r="AV1203" s="182" t="s">
        <v>146</v>
      </c>
      <c r="AW1203" s="182" t="s">
        <v>79</v>
      </c>
      <c r="AX1203" s="11" t="s">
        <v>79</v>
      </c>
      <c r="AY1203" s="11" t="s">
        <v>28</v>
      </c>
      <c r="AZ1203" s="11" t="s">
        <v>66</v>
      </c>
      <c r="BA1203" s="182" t="s">
        <v>137</v>
      </c>
    </row>
    <row r="1204" spans="1:67" s="266" customFormat="1" ht="16.5" customHeight="1" x14ac:dyDescent="0.2">
      <c r="A1204" s="200"/>
      <c r="B1204" s="28"/>
      <c r="C1204" s="214" t="s">
        <v>1596</v>
      </c>
      <c r="D1204" s="183" t="s">
        <v>217</v>
      </c>
      <c r="E1204" s="320" t="s">
        <v>1597</v>
      </c>
      <c r="F1204" s="321" t="s">
        <v>1598</v>
      </c>
      <c r="G1204" s="183" t="s">
        <v>285</v>
      </c>
      <c r="H1204" s="184">
        <v>6</v>
      </c>
      <c r="I1204" s="185">
        <v>745</v>
      </c>
      <c r="J1204" s="186">
        <f>ROUND(I1204*H1204,2)</f>
        <v>4470</v>
      </c>
      <c r="K1204" s="321" t="s">
        <v>1</v>
      </c>
      <c r="L1204" s="187"/>
      <c r="M1204" s="188" t="s">
        <v>1</v>
      </c>
      <c r="N1204" s="189" t="s">
        <v>38</v>
      </c>
      <c r="O1204" s="53"/>
      <c r="P1204" s="160">
        <f>O1204*H1204</f>
        <v>0</v>
      </c>
      <c r="Q1204" s="160">
        <v>0</v>
      </c>
      <c r="R1204" s="160">
        <f>Q1204*H1204</f>
        <v>0</v>
      </c>
      <c r="S1204" s="283"/>
      <c r="T1204" s="283">
        <v>0</v>
      </c>
      <c r="U1204" s="287"/>
      <c r="V1204" s="161">
        <f>T1204*H1204</f>
        <v>0</v>
      </c>
      <c r="AT1204" s="268" t="s">
        <v>292</v>
      </c>
      <c r="AV1204" s="268" t="s">
        <v>217</v>
      </c>
      <c r="AW1204" s="268" t="s">
        <v>79</v>
      </c>
      <c r="BA1204" s="268" t="s">
        <v>137</v>
      </c>
      <c r="BG1204" s="162">
        <f>IF(N1204="základní",J1204,0)</f>
        <v>0</v>
      </c>
      <c r="BH1204" s="162">
        <f>IF(N1204="snížená",J1204,0)</f>
        <v>4470</v>
      </c>
      <c r="BI1204" s="162">
        <f>IF(N1204="zákl. přenesená",J1204,0)</f>
        <v>0</v>
      </c>
      <c r="BJ1204" s="162">
        <f>IF(N1204="sníž. přenesená",J1204,0)</f>
        <v>0</v>
      </c>
      <c r="BK1204" s="162">
        <f>IF(N1204="nulová",J1204,0)</f>
        <v>0</v>
      </c>
      <c r="BL1204" s="268" t="s">
        <v>79</v>
      </c>
      <c r="BM1204" s="162">
        <f>ROUND(I1204*H1204,2)</f>
        <v>4470</v>
      </c>
      <c r="BN1204" s="268" t="s">
        <v>205</v>
      </c>
      <c r="BO1204" s="268" t="s">
        <v>1599</v>
      </c>
    </row>
    <row r="1205" spans="1:67" s="11" customFormat="1" x14ac:dyDescent="0.2">
      <c r="A1205" s="241"/>
      <c r="B1205" s="173"/>
      <c r="C1205" s="198"/>
      <c r="D1205" s="165" t="s">
        <v>146</v>
      </c>
      <c r="E1205" s="175" t="s">
        <v>1</v>
      </c>
      <c r="F1205" s="175" t="s">
        <v>167</v>
      </c>
      <c r="G1205" s="174"/>
      <c r="H1205" s="176">
        <v>6</v>
      </c>
      <c r="I1205" s="177"/>
      <c r="J1205" s="174"/>
      <c r="K1205" s="174"/>
      <c r="L1205" s="178"/>
      <c r="M1205" s="179"/>
      <c r="N1205" s="180"/>
      <c r="O1205" s="180"/>
      <c r="P1205" s="180"/>
      <c r="Q1205" s="180"/>
      <c r="R1205" s="180"/>
      <c r="S1205" s="283"/>
      <c r="T1205" s="290"/>
      <c r="U1205" s="287"/>
      <c r="V1205" s="181"/>
      <c r="AV1205" s="182" t="s">
        <v>146</v>
      </c>
      <c r="AW1205" s="182" t="s">
        <v>79</v>
      </c>
      <c r="AX1205" s="11" t="s">
        <v>79</v>
      </c>
      <c r="AY1205" s="11" t="s">
        <v>28</v>
      </c>
      <c r="AZ1205" s="11" t="s">
        <v>66</v>
      </c>
      <c r="BA1205" s="182" t="s">
        <v>137</v>
      </c>
    </row>
    <row r="1206" spans="1:67" s="266" customFormat="1" ht="16.5" customHeight="1" x14ac:dyDescent="0.2">
      <c r="A1206" s="200"/>
      <c r="B1206" s="28"/>
      <c r="C1206" s="196" t="s">
        <v>1600</v>
      </c>
      <c r="D1206" s="154" t="s">
        <v>139</v>
      </c>
      <c r="E1206" s="318" t="s">
        <v>1601</v>
      </c>
      <c r="F1206" s="319" t="s">
        <v>1602</v>
      </c>
      <c r="G1206" s="154" t="s">
        <v>285</v>
      </c>
      <c r="H1206" s="155">
        <v>6</v>
      </c>
      <c r="I1206" s="156">
        <v>55</v>
      </c>
      <c r="J1206" s="157">
        <f>ROUND(I1206*H1206,2)</f>
        <v>330</v>
      </c>
      <c r="K1206" s="319" t="s">
        <v>1</v>
      </c>
      <c r="L1206" s="32"/>
      <c r="M1206" s="158" t="s">
        <v>1</v>
      </c>
      <c r="N1206" s="159" t="s">
        <v>38</v>
      </c>
      <c r="O1206" s="53"/>
      <c r="P1206" s="160">
        <f>O1206*H1206</f>
        <v>0</v>
      </c>
      <c r="Q1206" s="160">
        <v>0</v>
      </c>
      <c r="R1206" s="160">
        <f>Q1206*H1206</f>
        <v>0</v>
      </c>
      <c r="S1206" s="283"/>
      <c r="T1206" s="283">
        <v>0</v>
      </c>
      <c r="U1206" s="287"/>
      <c r="V1206" s="161">
        <f>T1206*H1206</f>
        <v>0</v>
      </c>
      <c r="AT1206" s="268" t="s">
        <v>205</v>
      </c>
      <c r="AV1206" s="268" t="s">
        <v>139</v>
      </c>
      <c r="AW1206" s="268" t="s">
        <v>79</v>
      </c>
      <c r="BA1206" s="268" t="s">
        <v>137</v>
      </c>
      <c r="BG1206" s="162">
        <f>IF(N1206="základní",J1206,0)</f>
        <v>0</v>
      </c>
      <c r="BH1206" s="162">
        <f>IF(N1206="snížená",J1206,0)</f>
        <v>330</v>
      </c>
      <c r="BI1206" s="162">
        <f>IF(N1206="zákl. přenesená",J1206,0)</f>
        <v>0</v>
      </c>
      <c r="BJ1206" s="162">
        <f>IF(N1206="sníž. přenesená",J1206,0)</f>
        <v>0</v>
      </c>
      <c r="BK1206" s="162">
        <f>IF(N1206="nulová",J1206,0)</f>
        <v>0</v>
      </c>
      <c r="BL1206" s="268" t="s">
        <v>79</v>
      </c>
      <c r="BM1206" s="162">
        <f>ROUND(I1206*H1206,2)</f>
        <v>330</v>
      </c>
      <c r="BN1206" s="268" t="s">
        <v>205</v>
      </c>
      <c r="BO1206" s="268" t="s">
        <v>1603</v>
      </c>
    </row>
    <row r="1207" spans="1:67" s="10" customFormat="1" x14ac:dyDescent="0.2">
      <c r="A1207" s="240"/>
      <c r="B1207" s="163"/>
      <c r="C1207" s="197"/>
      <c r="D1207" s="165" t="s">
        <v>146</v>
      </c>
      <c r="E1207" s="166" t="s">
        <v>1</v>
      </c>
      <c r="F1207" s="166" t="s">
        <v>635</v>
      </c>
      <c r="G1207" s="164"/>
      <c r="H1207" s="166" t="s">
        <v>1</v>
      </c>
      <c r="I1207" s="167"/>
      <c r="J1207" s="164"/>
      <c r="K1207" s="164"/>
      <c r="L1207" s="168"/>
      <c r="M1207" s="169"/>
      <c r="N1207" s="170"/>
      <c r="O1207" s="170"/>
      <c r="P1207" s="170"/>
      <c r="Q1207" s="170"/>
      <c r="R1207" s="170"/>
      <c r="S1207" s="283"/>
      <c r="T1207" s="288"/>
      <c r="U1207" s="287"/>
      <c r="V1207" s="171"/>
      <c r="AV1207" s="172" t="s">
        <v>146</v>
      </c>
      <c r="AW1207" s="172" t="s">
        <v>79</v>
      </c>
      <c r="AX1207" s="10" t="s">
        <v>73</v>
      </c>
      <c r="AY1207" s="10" t="s">
        <v>28</v>
      </c>
      <c r="AZ1207" s="10" t="s">
        <v>66</v>
      </c>
      <c r="BA1207" s="172" t="s">
        <v>137</v>
      </c>
    </row>
    <row r="1208" spans="1:67" s="11" customFormat="1" x14ac:dyDescent="0.2">
      <c r="A1208" s="241"/>
      <c r="B1208" s="173"/>
      <c r="C1208" s="198"/>
      <c r="D1208" s="165" t="s">
        <v>146</v>
      </c>
      <c r="E1208" s="175" t="s">
        <v>1</v>
      </c>
      <c r="F1208" s="175" t="s">
        <v>167</v>
      </c>
      <c r="G1208" s="174"/>
      <c r="H1208" s="176">
        <v>6</v>
      </c>
      <c r="I1208" s="177"/>
      <c r="J1208" s="174"/>
      <c r="K1208" s="174"/>
      <c r="L1208" s="178"/>
      <c r="M1208" s="179"/>
      <c r="N1208" s="180"/>
      <c r="O1208" s="180"/>
      <c r="P1208" s="180"/>
      <c r="Q1208" s="180"/>
      <c r="R1208" s="180"/>
      <c r="S1208" s="283"/>
      <c r="T1208" s="290"/>
      <c r="U1208" s="287"/>
      <c r="V1208" s="181"/>
      <c r="AV1208" s="182" t="s">
        <v>146</v>
      </c>
      <c r="AW1208" s="182" t="s">
        <v>79</v>
      </c>
      <c r="AX1208" s="11" t="s">
        <v>79</v>
      </c>
      <c r="AY1208" s="11" t="s">
        <v>28</v>
      </c>
      <c r="AZ1208" s="11" t="s">
        <v>66</v>
      </c>
      <c r="BA1208" s="182" t="s">
        <v>137</v>
      </c>
    </row>
    <row r="1209" spans="1:67" s="266" customFormat="1" ht="16.5" customHeight="1" x14ac:dyDescent="0.2">
      <c r="A1209" s="200"/>
      <c r="B1209" s="28"/>
      <c r="C1209" s="196" t="s">
        <v>1604</v>
      </c>
      <c r="D1209" s="154" t="s">
        <v>139</v>
      </c>
      <c r="E1209" s="318" t="s">
        <v>1605</v>
      </c>
      <c r="F1209" s="319" t="s">
        <v>1606</v>
      </c>
      <c r="G1209" s="154" t="s">
        <v>263</v>
      </c>
      <c r="H1209" s="155">
        <v>50</v>
      </c>
      <c r="I1209" s="156">
        <v>50</v>
      </c>
      <c r="J1209" s="157">
        <f>ROUND(I1209*H1209,2)</f>
        <v>2500</v>
      </c>
      <c r="K1209" s="319" t="s">
        <v>143</v>
      </c>
      <c r="L1209" s="32"/>
      <c r="M1209" s="158" t="s">
        <v>1</v>
      </c>
      <c r="N1209" s="159" t="s">
        <v>38</v>
      </c>
      <c r="O1209" s="53"/>
      <c r="P1209" s="160">
        <f>O1209*H1209</f>
        <v>0</v>
      </c>
      <c r="Q1209" s="160">
        <v>0</v>
      </c>
      <c r="R1209" s="160">
        <f>Q1209*H1209</f>
        <v>0</v>
      </c>
      <c r="S1209" s="283"/>
      <c r="T1209" s="283">
        <v>0</v>
      </c>
      <c r="U1209" s="287"/>
      <c r="V1209" s="161">
        <f>T1209*H1209</f>
        <v>0</v>
      </c>
      <c r="AT1209" s="268" t="s">
        <v>205</v>
      </c>
      <c r="AV1209" s="268" t="s">
        <v>139</v>
      </c>
      <c r="AW1209" s="268" t="s">
        <v>79</v>
      </c>
      <c r="BA1209" s="268" t="s">
        <v>137</v>
      </c>
      <c r="BG1209" s="162">
        <f>IF(N1209="základní",J1209,0)</f>
        <v>0</v>
      </c>
      <c r="BH1209" s="162">
        <f>IF(N1209="snížená",J1209,0)</f>
        <v>2500</v>
      </c>
      <c r="BI1209" s="162">
        <f>IF(N1209="zákl. přenesená",J1209,0)</f>
        <v>0</v>
      </c>
      <c r="BJ1209" s="162">
        <f>IF(N1209="sníž. přenesená",J1209,0)</f>
        <v>0</v>
      </c>
      <c r="BK1209" s="162">
        <f>IF(N1209="nulová",J1209,0)</f>
        <v>0</v>
      </c>
      <c r="BL1209" s="268" t="s">
        <v>79</v>
      </c>
      <c r="BM1209" s="162">
        <f>ROUND(I1209*H1209,2)</f>
        <v>2500</v>
      </c>
      <c r="BN1209" s="268" t="s">
        <v>205</v>
      </c>
      <c r="BO1209" s="268" t="s">
        <v>1607</v>
      </c>
    </row>
    <row r="1210" spans="1:67" s="10" customFormat="1" x14ac:dyDescent="0.2">
      <c r="A1210" s="240"/>
      <c r="B1210" s="163"/>
      <c r="C1210" s="197"/>
      <c r="D1210" s="165" t="s">
        <v>146</v>
      </c>
      <c r="E1210" s="166" t="s">
        <v>1</v>
      </c>
      <c r="F1210" s="166" t="s">
        <v>635</v>
      </c>
      <c r="G1210" s="164"/>
      <c r="H1210" s="166" t="s">
        <v>1</v>
      </c>
      <c r="I1210" s="167"/>
      <c r="J1210" s="164"/>
      <c r="K1210" s="164"/>
      <c r="L1210" s="168"/>
      <c r="M1210" s="169"/>
      <c r="N1210" s="170"/>
      <c r="O1210" s="170"/>
      <c r="P1210" s="170"/>
      <c r="Q1210" s="170"/>
      <c r="R1210" s="170"/>
      <c r="S1210" s="283"/>
      <c r="T1210" s="288"/>
      <c r="U1210" s="287"/>
      <c r="V1210" s="171"/>
      <c r="AV1210" s="172" t="s">
        <v>146</v>
      </c>
      <c r="AW1210" s="172" t="s">
        <v>79</v>
      </c>
      <c r="AX1210" s="10" t="s">
        <v>73</v>
      </c>
      <c r="AY1210" s="10" t="s">
        <v>28</v>
      </c>
      <c r="AZ1210" s="10" t="s">
        <v>66</v>
      </c>
      <c r="BA1210" s="172" t="s">
        <v>137</v>
      </c>
    </row>
    <row r="1211" spans="1:67" s="11" customFormat="1" x14ac:dyDescent="0.2">
      <c r="A1211" s="241"/>
      <c r="B1211" s="173"/>
      <c r="C1211" s="198"/>
      <c r="D1211" s="165" t="s">
        <v>146</v>
      </c>
      <c r="E1211" s="175" t="s">
        <v>1</v>
      </c>
      <c r="F1211" s="175" t="s">
        <v>1608</v>
      </c>
      <c r="G1211" s="174"/>
      <c r="H1211" s="176">
        <v>50</v>
      </c>
      <c r="I1211" s="177"/>
      <c r="J1211" s="174"/>
      <c r="K1211" s="174"/>
      <c r="L1211" s="178"/>
      <c r="M1211" s="179"/>
      <c r="N1211" s="180"/>
      <c r="O1211" s="180"/>
      <c r="P1211" s="180"/>
      <c r="Q1211" s="180"/>
      <c r="R1211" s="180"/>
      <c r="S1211" s="283"/>
      <c r="T1211" s="290"/>
      <c r="U1211" s="287"/>
      <c r="V1211" s="181"/>
      <c r="AV1211" s="182" t="s">
        <v>146</v>
      </c>
      <c r="AW1211" s="182" t="s">
        <v>79</v>
      </c>
      <c r="AX1211" s="11" t="s">
        <v>79</v>
      </c>
      <c r="AY1211" s="11" t="s">
        <v>28</v>
      </c>
      <c r="AZ1211" s="11" t="s">
        <v>66</v>
      </c>
      <c r="BA1211" s="182" t="s">
        <v>137</v>
      </c>
    </row>
    <row r="1212" spans="1:67" s="266" customFormat="1" ht="16.5" customHeight="1" x14ac:dyDescent="0.2">
      <c r="A1212" s="200"/>
      <c r="B1212" s="28"/>
      <c r="C1212" s="196" t="s">
        <v>1609</v>
      </c>
      <c r="D1212" s="154" t="s">
        <v>139</v>
      </c>
      <c r="E1212" s="318" t="s">
        <v>1610</v>
      </c>
      <c r="F1212" s="319" t="s">
        <v>1611</v>
      </c>
      <c r="G1212" s="154" t="s">
        <v>263</v>
      </c>
      <c r="H1212" s="155">
        <v>80</v>
      </c>
      <c r="I1212" s="156">
        <v>130</v>
      </c>
      <c r="J1212" s="157">
        <f>ROUND(I1212*H1212,2)</f>
        <v>10400</v>
      </c>
      <c r="K1212" s="319" t="s">
        <v>143</v>
      </c>
      <c r="L1212" s="32"/>
      <c r="M1212" s="158" t="s">
        <v>1</v>
      </c>
      <c r="N1212" s="159" t="s">
        <v>38</v>
      </c>
      <c r="O1212" s="53"/>
      <c r="P1212" s="160">
        <f>O1212*H1212</f>
        <v>0</v>
      </c>
      <c r="Q1212" s="160">
        <v>0</v>
      </c>
      <c r="R1212" s="160">
        <f>Q1212*H1212</f>
        <v>0</v>
      </c>
      <c r="S1212" s="283"/>
      <c r="T1212" s="283">
        <v>0</v>
      </c>
      <c r="U1212" s="287"/>
      <c r="V1212" s="161">
        <f>T1212*H1212</f>
        <v>0</v>
      </c>
      <c r="AT1212" s="268" t="s">
        <v>205</v>
      </c>
      <c r="AV1212" s="268" t="s">
        <v>139</v>
      </c>
      <c r="AW1212" s="268" t="s">
        <v>79</v>
      </c>
      <c r="BA1212" s="268" t="s">
        <v>137</v>
      </c>
      <c r="BG1212" s="162">
        <f>IF(N1212="základní",J1212,0)</f>
        <v>0</v>
      </c>
      <c r="BH1212" s="162">
        <f>IF(N1212="snížená",J1212,0)</f>
        <v>10400</v>
      </c>
      <c r="BI1212" s="162">
        <f>IF(N1212="zákl. přenesená",J1212,0)</f>
        <v>0</v>
      </c>
      <c r="BJ1212" s="162">
        <f>IF(N1212="sníž. přenesená",J1212,0)</f>
        <v>0</v>
      </c>
      <c r="BK1212" s="162">
        <f>IF(N1212="nulová",J1212,0)</f>
        <v>0</v>
      </c>
      <c r="BL1212" s="268" t="s">
        <v>79</v>
      </c>
      <c r="BM1212" s="162">
        <f>ROUND(I1212*H1212,2)</f>
        <v>10400</v>
      </c>
      <c r="BN1212" s="268" t="s">
        <v>205</v>
      </c>
      <c r="BO1212" s="268" t="s">
        <v>1612</v>
      </c>
    </row>
    <row r="1213" spans="1:67" s="10" customFormat="1" x14ac:dyDescent="0.2">
      <c r="A1213" s="240"/>
      <c r="B1213" s="163"/>
      <c r="C1213" s="197"/>
      <c r="D1213" s="165" t="s">
        <v>146</v>
      </c>
      <c r="E1213" s="166" t="s">
        <v>1</v>
      </c>
      <c r="F1213" s="166" t="s">
        <v>635</v>
      </c>
      <c r="G1213" s="164"/>
      <c r="H1213" s="166" t="s">
        <v>1</v>
      </c>
      <c r="I1213" s="167"/>
      <c r="J1213" s="164"/>
      <c r="K1213" s="164"/>
      <c r="L1213" s="168"/>
      <c r="M1213" s="169"/>
      <c r="N1213" s="170"/>
      <c r="O1213" s="170"/>
      <c r="P1213" s="170"/>
      <c r="Q1213" s="170"/>
      <c r="R1213" s="170"/>
      <c r="S1213" s="283"/>
      <c r="T1213" s="288"/>
      <c r="U1213" s="287"/>
      <c r="V1213" s="171"/>
      <c r="AV1213" s="172" t="s">
        <v>146</v>
      </c>
      <c r="AW1213" s="172" t="s">
        <v>79</v>
      </c>
      <c r="AX1213" s="10" t="s">
        <v>73</v>
      </c>
      <c r="AY1213" s="10" t="s">
        <v>28</v>
      </c>
      <c r="AZ1213" s="10" t="s">
        <v>66</v>
      </c>
      <c r="BA1213" s="172" t="s">
        <v>137</v>
      </c>
    </row>
    <row r="1214" spans="1:67" s="11" customFormat="1" x14ac:dyDescent="0.2">
      <c r="A1214" s="241"/>
      <c r="B1214" s="173"/>
      <c r="C1214" s="198"/>
      <c r="D1214" s="165" t="s">
        <v>146</v>
      </c>
      <c r="E1214" s="175" t="s">
        <v>1</v>
      </c>
      <c r="F1214" s="175" t="s">
        <v>559</v>
      </c>
      <c r="G1214" s="174"/>
      <c r="H1214" s="176">
        <v>80</v>
      </c>
      <c r="I1214" s="177"/>
      <c r="J1214" s="174"/>
      <c r="K1214" s="174"/>
      <c r="L1214" s="178"/>
      <c r="M1214" s="179"/>
      <c r="N1214" s="180"/>
      <c r="O1214" s="180"/>
      <c r="P1214" s="180"/>
      <c r="Q1214" s="180"/>
      <c r="R1214" s="180"/>
      <c r="S1214" s="283"/>
      <c r="T1214" s="290"/>
      <c r="U1214" s="287"/>
      <c r="V1214" s="181"/>
      <c r="AV1214" s="182" t="s">
        <v>146</v>
      </c>
      <c r="AW1214" s="182" t="s">
        <v>79</v>
      </c>
      <c r="AX1214" s="11" t="s">
        <v>79</v>
      </c>
      <c r="AY1214" s="11" t="s">
        <v>28</v>
      </c>
      <c r="AZ1214" s="11" t="s">
        <v>66</v>
      </c>
      <c r="BA1214" s="182" t="s">
        <v>137</v>
      </c>
    </row>
    <row r="1215" spans="1:67" s="266" customFormat="1" ht="16.5" customHeight="1" x14ac:dyDescent="0.2">
      <c r="A1215" s="200"/>
      <c r="B1215" s="28"/>
      <c r="C1215" s="196" t="s">
        <v>1613</v>
      </c>
      <c r="D1215" s="154" t="s">
        <v>139</v>
      </c>
      <c r="E1215" s="318" t="s">
        <v>1614</v>
      </c>
      <c r="F1215" s="319" t="s">
        <v>1615</v>
      </c>
      <c r="G1215" s="154" t="s">
        <v>285</v>
      </c>
      <c r="H1215" s="155">
        <v>27</v>
      </c>
      <c r="I1215" s="156">
        <v>50</v>
      </c>
      <c r="J1215" s="157">
        <f>ROUND(I1215*H1215,2)</f>
        <v>1350</v>
      </c>
      <c r="K1215" s="319" t="s">
        <v>143</v>
      </c>
      <c r="L1215" s="32"/>
      <c r="M1215" s="158" t="s">
        <v>1</v>
      </c>
      <c r="N1215" s="159" t="s">
        <v>38</v>
      </c>
      <c r="O1215" s="53"/>
      <c r="P1215" s="160">
        <f>O1215*H1215</f>
        <v>0</v>
      </c>
      <c r="Q1215" s="160">
        <v>0</v>
      </c>
      <c r="R1215" s="160">
        <f>Q1215*H1215</f>
        <v>0</v>
      </c>
      <c r="S1215" s="283"/>
      <c r="T1215" s="283">
        <v>0</v>
      </c>
      <c r="U1215" s="287"/>
      <c r="V1215" s="161">
        <f>T1215*H1215</f>
        <v>0</v>
      </c>
      <c r="AT1215" s="268" t="s">
        <v>205</v>
      </c>
      <c r="AV1215" s="268" t="s">
        <v>139</v>
      </c>
      <c r="AW1215" s="268" t="s">
        <v>79</v>
      </c>
      <c r="BA1215" s="268" t="s">
        <v>137</v>
      </c>
      <c r="BG1215" s="162">
        <f>IF(N1215="základní",J1215,0)</f>
        <v>0</v>
      </c>
      <c r="BH1215" s="162">
        <f>IF(N1215="snížená",J1215,0)</f>
        <v>1350</v>
      </c>
      <c r="BI1215" s="162">
        <f>IF(N1215="zákl. přenesená",J1215,0)</f>
        <v>0</v>
      </c>
      <c r="BJ1215" s="162">
        <f>IF(N1215="sníž. přenesená",J1215,0)</f>
        <v>0</v>
      </c>
      <c r="BK1215" s="162">
        <f>IF(N1215="nulová",J1215,0)</f>
        <v>0</v>
      </c>
      <c r="BL1215" s="268" t="s">
        <v>79</v>
      </c>
      <c r="BM1215" s="162">
        <f>ROUND(I1215*H1215,2)</f>
        <v>1350</v>
      </c>
      <c r="BN1215" s="268" t="s">
        <v>205</v>
      </c>
      <c r="BO1215" s="268" t="s">
        <v>1616</v>
      </c>
    </row>
    <row r="1216" spans="1:67" s="10" customFormat="1" x14ac:dyDescent="0.2">
      <c r="A1216" s="240"/>
      <c r="B1216" s="163"/>
      <c r="C1216" s="197"/>
      <c r="D1216" s="165" t="s">
        <v>146</v>
      </c>
      <c r="E1216" s="166" t="s">
        <v>1</v>
      </c>
      <c r="F1216" s="166" t="s">
        <v>635</v>
      </c>
      <c r="G1216" s="164"/>
      <c r="H1216" s="166" t="s">
        <v>1</v>
      </c>
      <c r="I1216" s="167"/>
      <c r="J1216" s="164"/>
      <c r="K1216" s="164"/>
      <c r="L1216" s="168"/>
      <c r="M1216" s="169"/>
      <c r="N1216" s="170"/>
      <c r="O1216" s="170"/>
      <c r="P1216" s="170"/>
      <c r="Q1216" s="170"/>
      <c r="R1216" s="170"/>
      <c r="S1216" s="283"/>
      <c r="T1216" s="288"/>
      <c r="U1216" s="287"/>
      <c r="V1216" s="171"/>
      <c r="AV1216" s="172" t="s">
        <v>146</v>
      </c>
      <c r="AW1216" s="172" t="s">
        <v>79</v>
      </c>
      <c r="AX1216" s="10" t="s">
        <v>73</v>
      </c>
      <c r="AY1216" s="10" t="s">
        <v>28</v>
      </c>
      <c r="AZ1216" s="10" t="s">
        <v>66</v>
      </c>
      <c r="BA1216" s="172" t="s">
        <v>137</v>
      </c>
    </row>
    <row r="1217" spans="1:67" s="11" customFormat="1" x14ac:dyDescent="0.2">
      <c r="A1217" s="241"/>
      <c r="B1217" s="173"/>
      <c r="C1217" s="198"/>
      <c r="D1217" s="165" t="s">
        <v>146</v>
      </c>
      <c r="E1217" s="175" t="s">
        <v>1</v>
      </c>
      <c r="F1217" s="175" t="s">
        <v>266</v>
      </c>
      <c r="G1217" s="174"/>
      <c r="H1217" s="176">
        <v>27</v>
      </c>
      <c r="I1217" s="177"/>
      <c r="J1217" s="174"/>
      <c r="K1217" s="174"/>
      <c r="L1217" s="178"/>
      <c r="M1217" s="179"/>
      <c r="N1217" s="180"/>
      <c r="O1217" s="180"/>
      <c r="P1217" s="180"/>
      <c r="Q1217" s="180"/>
      <c r="R1217" s="180"/>
      <c r="S1217" s="283"/>
      <c r="T1217" s="290"/>
      <c r="U1217" s="287"/>
      <c r="V1217" s="181"/>
      <c r="AV1217" s="182" t="s">
        <v>146</v>
      </c>
      <c r="AW1217" s="182" t="s">
        <v>79</v>
      </c>
      <c r="AX1217" s="11" t="s">
        <v>79</v>
      </c>
      <c r="AY1217" s="11" t="s">
        <v>28</v>
      </c>
      <c r="AZ1217" s="11" t="s">
        <v>66</v>
      </c>
      <c r="BA1217" s="182" t="s">
        <v>137</v>
      </c>
    </row>
    <row r="1218" spans="1:67" s="266" customFormat="1" ht="16.5" customHeight="1" x14ac:dyDescent="0.2">
      <c r="A1218" s="200"/>
      <c r="B1218" s="28"/>
      <c r="C1218" s="196" t="s">
        <v>1617</v>
      </c>
      <c r="D1218" s="154" t="s">
        <v>139</v>
      </c>
      <c r="E1218" s="318" t="s">
        <v>1618</v>
      </c>
      <c r="F1218" s="319" t="s">
        <v>1619</v>
      </c>
      <c r="G1218" s="154" t="s">
        <v>285</v>
      </c>
      <c r="H1218" s="155">
        <v>3</v>
      </c>
      <c r="I1218" s="156">
        <v>235</v>
      </c>
      <c r="J1218" s="157">
        <f>ROUND(I1218*H1218,2)</f>
        <v>705</v>
      </c>
      <c r="K1218" s="319" t="s">
        <v>143</v>
      </c>
      <c r="L1218" s="32"/>
      <c r="M1218" s="158" t="s">
        <v>1</v>
      </c>
      <c r="N1218" s="159" t="s">
        <v>38</v>
      </c>
      <c r="O1218" s="53"/>
      <c r="P1218" s="160">
        <f>O1218*H1218</f>
        <v>0</v>
      </c>
      <c r="Q1218" s="160">
        <v>0</v>
      </c>
      <c r="R1218" s="160">
        <f>Q1218*H1218</f>
        <v>0</v>
      </c>
      <c r="S1218" s="283"/>
      <c r="T1218" s="283">
        <v>0</v>
      </c>
      <c r="U1218" s="287"/>
      <c r="V1218" s="161">
        <f>T1218*H1218</f>
        <v>0</v>
      </c>
      <c r="AT1218" s="268" t="s">
        <v>205</v>
      </c>
      <c r="AV1218" s="268" t="s">
        <v>139</v>
      </c>
      <c r="AW1218" s="268" t="s">
        <v>79</v>
      </c>
      <c r="BA1218" s="268" t="s">
        <v>137</v>
      </c>
      <c r="BG1218" s="162">
        <f>IF(N1218="základní",J1218,0)</f>
        <v>0</v>
      </c>
      <c r="BH1218" s="162">
        <f>IF(N1218="snížená",J1218,0)</f>
        <v>705</v>
      </c>
      <c r="BI1218" s="162">
        <f>IF(N1218="zákl. přenesená",J1218,0)</f>
        <v>0</v>
      </c>
      <c r="BJ1218" s="162">
        <f>IF(N1218="sníž. přenesená",J1218,0)</f>
        <v>0</v>
      </c>
      <c r="BK1218" s="162">
        <f>IF(N1218="nulová",J1218,0)</f>
        <v>0</v>
      </c>
      <c r="BL1218" s="268" t="s">
        <v>79</v>
      </c>
      <c r="BM1218" s="162">
        <f>ROUND(I1218*H1218,2)</f>
        <v>705</v>
      </c>
      <c r="BN1218" s="268" t="s">
        <v>205</v>
      </c>
      <c r="BO1218" s="268" t="s">
        <v>1620</v>
      </c>
    </row>
    <row r="1219" spans="1:67" s="10" customFormat="1" x14ac:dyDescent="0.2">
      <c r="A1219" s="240"/>
      <c r="B1219" s="163"/>
      <c r="C1219" s="197"/>
      <c r="D1219" s="165" t="s">
        <v>146</v>
      </c>
      <c r="E1219" s="166" t="s">
        <v>1</v>
      </c>
      <c r="F1219" s="166" t="s">
        <v>635</v>
      </c>
      <c r="G1219" s="164"/>
      <c r="H1219" s="166" t="s">
        <v>1</v>
      </c>
      <c r="I1219" s="167"/>
      <c r="J1219" s="164"/>
      <c r="K1219" s="164"/>
      <c r="L1219" s="168"/>
      <c r="M1219" s="169"/>
      <c r="N1219" s="170"/>
      <c r="O1219" s="170"/>
      <c r="P1219" s="170"/>
      <c r="Q1219" s="170"/>
      <c r="R1219" s="170"/>
      <c r="S1219" s="283"/>
      <c r="T1219" s="288"/>
      <c r="U1219" s="287"/>
      <c r="V1219" s="171"/>
      <c r="AV1219" s="172" t="s">
        <v>146</v>
      </c>
      <c r="AW1219" s="172" t="s">
        <v>79</v>
      </c>
      <c r="AX1219" s="10" t="s">
        <v>73</v>
      </c>
      <c r="AY1219" s="10" t="s">
        <v>28</v>
      </c>
      <c r="AZ1219" s="10" t="s">
        <v>66</v>
      </c>
      <c r="BA1219" s="172" t="s">
        <v>137</v>
      </c>
    </row>
    <row r="1220" spans="1:67" s="11" customFormat="1" x14ac:dyDescent="0.2">
      <c r="A1220" s="241"/>
      <c r="B1220" s="173"/>
      <c r="C1220" s="198"/>
      <c r="D1220" s="165" t="s">
        <v>146</v>
      </c>
      <c r="E1220" s="175" t="s">
        <v>1</v>
      </c>
      <c r="F1220" s="175" t="s">
        <v>153</v>
      </c>
      <c r="G1220" s="174"/>
      <c r="H1220" s="176">
        <v>3</v>
      </c>
      <c r="I1220" s="177"/>
      <c r="J1220" s="174"/>
      <c r="K1220" s="174"/>
      <c r="L1220" s="178"/>
      <c r="M1220" s="179"/>
      <c r="N1220" s="180"/>
      <c r="O1220" s="180"/>
      <c r="P1220" s="180"/>
      <c r="Q1220" s="180"/>
      <c r="R1220" s="180"/>
      <c r="S1220" s="283"/>
      <c r="T1220" s="290"/>
      <c r="U1220" s="287"/>
      <c r="V1220" s="181"/>
      <c r="AV1220" s="182" t="s">
        <v>146</v>
      </c>
      <c r="AW1220" s="182" t="s">
        <v>79</v>
      </c>
      <c r="AX1220" s="11" t="s">
        <v>79</v>
      </c>
      <c r="AY1220" s="11" t="s">
        <v>28</v>
      </c>
      <c r="AZ1220" s="11" t="s">
        <v>66</v>
      </c>
      <c r="BA1220" s="182" t="s">
        <v>137</v>
      </c>
    </row>
    <row r="1221" spans="1:67" s="266" customFormat="1" ht="16.5" customHeight="1" x14ac:dyDescent="0.2">
      <c r="A1221" s="200"/>
      <c r="B1221" s="28"/>
      <c r="C1221" s="196" t="s">
        <v>1621</v>
      </c>
      <c r="D1221" s="154" t="s">
        <v>139</v>
      </c>
      <c r="E1221" s="318" t="s">
        <v>1622</v>
      </c>
      <c r="F1221" s="319" t="s">
        <v>1623</v>
      </c>
      <c r="G1221" s="154" t="s">
        <v>285</v>
      </c>
      <c r="H1221" s="155">
        <v>8</v>
      </c>
      <c r="I1221" s="156">
        <v>330</v>
      </c>
      <c r="J1221" s="157">
        <f>ROUND(I1221*H1221,2)</f>
        <v>2640</v>
      </c>
      <c r="K1221" s="319" t="s">
        <v>143</v>
      </c>
      <c r="L1221" s="32"/>
      <c r="M1221" s="158" t="s">
        <v>1</v>
      </c>
      <c r="N1221" s="159" t="s">
        <v>38</v>
      </c>
      <c r="O1221" s="53"/>
      <c r="P1221" s="160">
        <f>O1221*H1221</f>
        <v>0</v>
      </c>
      <c r="Q1221" s="160">
        <v>0</v>
      </c>
      <c r="R1221" s="160">
        <f>Q1221*H1221</f>
        <v>0</v>
      </c>
      <c r="S1221" s="283"/>
      <c r="T1221" s="283">
        <v>0</v>
      </c>
      <c r="U1221" s="287"/>
      <c r="V1221" s="161">
        <f>T1221*H1221</f>
        <v>0</v>
      </c>
      <c r="AT1221" s="268" t="s">
        <v>205</v>
      </c>
      <c r="AV1221" s="268" t="s">
        <v>139</v>
      </c>
      <c r="AW1221" s="268" t="s">
        <v>79</v>
      </c>
      <c r="BA1221" s="268" t="s">
        <v>137</v>
      </c>
      <c r="BG1221" s="162">
        <f>IF(N1221="základní",J1221,0)</f>
        <v>0</v>
      </c>
      <c r="BH1221" s="162">
        <f>IF(N1221="snížená",J1221,0)</f>
        <v>2640</v>
      </c>
      <c r="BI1221" s="162">
        <f>IF(N1221="zákl. přenesená",J1221,0)</f>
        <v>0</v>
      </c>
      <c r="BJ1221" s="162">
        <f>IF(N1221="sníž. přenesená",J1221,0)</f>
        <v>0</v>
      </c>
      <c r="BK1221" s="162">
        <f>IF(N1221="nulová",J1221,0)</f>
        <v>0</v>
      </c>
      <c r="BL1221" s="268" t="s">
        <v>79</v>
      </c>
      <c r="BM1221" s="162">
        <f>ROUND(I1221*H1221,2)</f>
        <v>2640</v>
      </c>
      <c r="BN1221" s="268" t="s">
        <v>205</v>
      </c>
      <c r="BO1221" s="268" t="s">
        <v>1624</v>
      </c>
    </row>
    <row r="1222" spans="1:67" s="10" customFormat="1" x14ac:dyDescent="0.2">
      <c r="A1222" s="240"/>
      <c r="B1222" s="163"/>
      <c r="C1222" s="197"/>
      <c r="D1222" s="165" t="s">
        <v>146</v>
      </c>
      <c r="E1222" s="166" t="s">
        <v>1</v>
      </c>
      <c r="F1222" s="166" t="s">
        <v>635</v>
      </c>
      <c r="G1222" s="164"/>
      <c r="H1222" s="166" t="s">
        <v>1</v>
      </c>
      <c r="I1222" s="167"/>
      <c r="J1222" s="164"/>
      <c r="K1222" s="164"/>
      <c r="L1222" s="168"/>
      <c r="M1222" s="169"/>
      <c r="N1222" s="170"/>
      <c r="O1222" s="170"/>
      <c r="P1222" s="170"/>
      <c r="Q1222" s="170"/>
      <c r="R1222" s="170"/>
      <c r="S1222" s="283"/>
      <c r="T1222" s="288"/>
      <c r="U1222" s="287"/>
      <c r="V1222" s="171"/>
      <c r="AV1222" s="172" t="s">
        <v>146</v>
      </c>
      <c r="AW1222" s="172" t="s">
        <v>79</v>
      </c>
      <c r="AX1222" s="10" t="s">
        <v>73</v>
      </c>
      <c r="AY1222" s="10" t="s">
        <v>28</v>
      </c>
      <c r="AZ1222" s="10" t="s">
        <v>66</v>
      </c>
      <c r="BA1222" s="172" t="s">
        <v>137</v>
      </c>
    </row>
    <row r="1223" spans="1:67" s="11" customFormat="1" x14ac:dyDescent="0.2">
      <c r="A1223" s="241"/>
      <c r="B1223" s="173"/>
      <c r="C1223" s="198"/>
      <c r="D1223" s="165" t="s">
        <v>146</v>
      </c>
      <c r="E1223" s="175" t="s">
        <v>1</v>
      </c>
      <c r="F1223" s="175" t="s">
        <v>176</v>
      </c>
      <c r="G1223" s="174"/>
      <c r="H1223" s="176">
        <v>8</v>
      </c>
      <c r="I1223" s="177"/>
      <c r="J1223" s="174"/>
      <c r="K1223" s="174"/>
      <c r="L1223" s="178"/>
      <c r="M1223" s="179"/>
      <c r="N1223" s="180"/>
      <c r="O1223" s="180"/>
      <c r="P1223" s="180"/>
      <c r="Q1223" s="180"/>
      <c r="R1223" s="180"/>
      <c r="S1223" s="283"/>
      <c r="T1223" s="290"/>
      <c r="U1223" s="287"/>
      <c r="V1223" s="181"/>
      <c r="AV1223" s="182" t="s">
        <v>146</v>
      </c>
      <c r="AW1223" s="182" t="s">
        <v>79</v>
      </c>
      <c r="AX1223" s="11" t="s">
        <v>79</v>
      </c>
      <c r="AY1223" s="11" t="s">
        <v>28</v>
      </c>
      <c r="AZ1223" s="11" t="s">
        <v>66</v>
      </c>
      <c r="BA1223" s="182" t="s">
        <v>137</v>
      </c>
    </row>
    <row r="1224" spans="1:67" s="266" customFormat="1" ht="16.5" customHeight="1" x14ac:dyDescent="0.2">
      <c r="A1224" s="200"/>
      <c r="B1224" s="28"/>
      <c r="C1224" s="214" t="s">
        <v>1625</v>
      </c>
      <c r="D1224" s="183" t="s">
        <v>217</v>
      </c>
      <c r="E1224" s="320" t="s">
        <v>1626</v>
      </c>
      <c r="F1224" s="321" t="s">
        <v>1627</v>
      </c>
      <c r="G1224" s="183" t="s">
        <v>1628</v>
      </c>
      <c r="H1224" s="184">
        <v>41.8</v>
      </c>
      <c r="I1224" s="185">
        <v>35</v>
      </c>
      <c r="J1224" s="186">
        <f>ROUND(I1224*H1224,2)</f>
        <v>1463</v>
      </c>
      <c r="K1224" s="321" t="s">
        <v>143</v>
      </c>
      <c r="L1224" s="187"/>
      <c r="M1224" s="188" t="s">
        <v>1</v>
      </c>
      <c r="N1224" s="189" t="s">
        <v>38</v>
      </c>
      <c r="O1224" s="53"/>
      <c r="P1224" s="160">
        <f>O1224*H1224</f>
        <v>0</v>
      </c>
      <c r="Q1224" s="160">
        <v>1E-3</v>
      </c>
      <c r="R1224" s="160">
        <f>Q1224*H1224</f>
        <v>4.1799999999999997E-2</v>
      </c>
      <c r="S1224" s="283"/>
      <c r="T1224" s="283">
        <v>0</v>
      </c>
      <c r="U1224" s="287"/>
      <c r="V1224" s="161">
        <f>T1224*H1224</f>
        <v>0</v>
      </c>
      <c r="AT1224" s="268" t="s">
        <v>292</v>
      </c>
      <c r="AV1224" s="268" t="s">
        <v>217</v>
      </c>
      <c r="AW1224" s="268" t="s">
        <v>79</v>
      </c>
      <c r="BA1224" s="268" t="s">
        <v>137</v>
      </c>
      <c r="BG1224" s="162">
        <f>IF(N1224="základní",J1224,0)</f>
        <v>0</v>
      </c>
      <c r="BH1224" s="162">
        <f>IF(N1224="snížená",J1224,0)</f>
        <v>1463</v>
      </c>
      <c r="BI1224" s="162">
        <f>IF(N1224="zákl. přenesená",J1224,0)</f>
        <v>0</v>
      </c>
      <c r="BJ1224" s="162">
        <f>IF(N1224="sníž. přenesená",J1224,0)</f>
        <v>0</v>
      </c>
      <c r="BK1224" s="162">
        <f>IF(N1224="nulová",J1224,0)</f>
        <v>0</v>
      </c>
      <c r="BL1224" s="268" t="s">
        <v>79</v>
      </c>
      <c r="BM1224" s="162">
        <f>ROUND(I1224*H1224,2)</f>
        <v>1463</v>
      </c>
      <c r="BN1224" s="268" t="s">
        <v>205</v>
      </c>
      <c r="BO1224" s="268" t="s">
        <v>1629</v>
      </c>
    </row>
    <row r="1225" spans="1:67" s="11" customFormat="1" x14ac:dyDescent="0.2">
      <c r="A1225" s="241"/>
      <c r="B1225" s="173"/>
      <c r="C1225" s="198"/>
      <c r="D1225" s="165" t="s">
        <v>146</v>
      </c>
      <c r="E1225" s="175" t="s">
        <v>1</v>
      </c>
      <c r="F1225" s="175" t="s">
        <v>1630</v>
      </c>
      <c r="G1225" s="174"/>
      <c r="H1225" s="176">
        <v>41.8</v>
      </c>
      <c r="I1225" s="177"/>
      <c r="J1225" s="174"/>
      <c r="K1225" s="174"/>
      <c r="L1225" s="178"/>
      <c r="M1225" s="179"/>
      <c r="N1225" s="180"/>
      <c r="O1225" s="180"/>
      <c r="P1225" s="180"/>
      <c r="Q1225" s="180"/>
      <c r="R1225" s="180"/>
      <c r="S1225" s="283"/>
      <c r="T1225" s="290"/>
      <c r="U1225" s="287"/>
      <c r="V1225" s="181"/>
      <c r="AV1225" s="182" t="s">
        <v>146</v>
      </c>
      <c r="AW1225" s="182" t="s">
        <v>79</v>
      </c>
      <c r="AX1225" s="11" t="s">
        <v>79</v>
      </c>
      <c r="AY1225" s="11" t="s">
        <v>28</v>
      </c>
      <c r="AZ1225" s="11" t="s">
        <v>66</v>
      </c>
      <c r="BA1225" s="182" t="s">
        <v>137</v>
      </c>
    </row>
    <row r="1226" spans="1:67" s="266" customFormat="1" ht="16.5" customHeight="1" x14ac:dyDescent="0.2">
      <c r="A1226" s="200"/>
      <c r="B1226" s="28"/>
      <c r="C1226" s="214" t="s">
        <v>1631</v>
      </c>
      <c r="D1226" s="183" t="s">
        <v>217</v>
      </c>
      <c r="E1226" s="320" t="s">
        <v>1632</v>
      </c>
      <c r="F1226" s="321" t="s">
        <v>1633</v>
      </c>
      <c r="G1226" s="183" t="s">
        <v>1628</v>
      </c>
      <c r="H1226" s="184">
        <v>6.82</v>
      </c>
      <c r="I1226" s="185">
        <v>35</v>
      </c>
      <c r="J1226" s="186">
        <f>ROUND(I1226*H1226,2)</f>
        <v>238.7</v>
      </c>
      <c r="K1226" s="321" t="s">
        <v>143</v>
      </c>
      <c r="L1226" s="187"/>
      <c r="M1226" s="188" t="s">
        <v>1</v>
      </c>
      <c r="N1226" s="189" t="s">
        <v>38</v>
      </c>
      <c r="O1226" s="53"/>
      <c r="P1226" s="160">
        <f>O1226*H1226</f>
        <v>0</v>
      </c>
      <c r="Q1226" s="160">
        <v>1E-3</v>
      </c>
      <c r="R1226" s="160">
        <f>Q1226*H1226</f>
        <v>6.8200000000000005E-3</v>
      </c>
      <c r="S1226" s="283"/>
      <c r="T1226" s="283">
        <v>0</v>
      </c>
      <c r="U1226" s="287"/>
      <c r="V1226" s="161">
        <f>T1226*H1226</f>
        <v>0</v>
      </c>
      <c r="AT1226" s="268" t="s">
        <v>292</v>
      </c>
      <c r="AV1226" s="268" t="s">
        <v>217</v>
      </c>
      <c r="AW1226" s="268" t="s">
        <v>79</v>
      </c>
      <c r="BA1226" s="268" t="s">
        <v>137</v>
      </c>
      <c r="BG1226" s="162">
        <f>IF(N1226="základní",J1226,0)</f>
        <v>0</v>
      </c>
      <c r="BH1226" s="162">
        <f>IF(N1226="snížená",J1226,0)</f>
        <v>238.7</v>
      </c>
      <c r="BI1226" s="162">
        <f>IF(N1226="zákl. přenesená",J1226,0)</f>
        <v>0</v>
      </c>
      <c r="BJ1226" s="162">
        <f>IF(N1226="sníž. přenesená",J1226,0)</f>
        <v>0</v>
      </c>
      <c r="BK1226" s="162">
        <f>IF(N1226="nulová",J1226,0)</f>
        <v>0</v>
      </c>
      <c r="BL1226" s="268" t="s">
        <v>79</v>
      </c>
      <c r="BM1226" s="162">
        <f>ROUND(I1226*H1226,2)</f>
        <v>238.7</v>
      </c>
      <c r="BN1226" s="268" t="s">
        <v>205</v>
      </c>
      <c r="BO1226" s="268" t="s">
        <v>1634</v>
      </c>
    </row>
    <row r="1227" spans="1:67" s="11" customFormat="1" x14ac:dyDescent="0.2">
      <c r="A1227" s="241"/>
      <c r="B1227" s="173"/>
      <c r="C1227" s="198"/>
      <c r="D1227" s="165" t="s">
        <v>146</v>
      </c>
      <c r="E1227" s="175" t="s">
        <v>1</v>
      </c>
      <c r="F1227" s="175" t="s">
        <v>1635</v>
      </c>
      <c r="G1227" s="174"/>
      <c r="H1227" s="176">
        <v>6.82</v>
      </c>
      <c r="I1227" s="177"/>
      <c r="J1227" s="174"/>
      <c r="K1227" s="174"/>
      <c r="L1227" s="178"/>
      <c r="M1227" s="179"/>
      <c r="N1227" s="180"/>
      <c r="O1227" s="180"/>
      <c r="P1227" s="180"/>
      <c r="Q1227" s="180"/>
      <c r="R1227" s="180"/>
      <c r="S1227" s="283"/>
      <c r="T1227" s="290"/>
      <c r="U1227" s="287"/>
      <c r="V1227" s="181"/>
      <c r="AV1227" s="182" t="s">
        <v>146</v>
      </c>
      <c r="AW1227" s="182" t="s">
        <v>79</v>
      </c>
      <c r="AX1227" s="11" t="s">
        <v>79</v>
      </c>
      <c r="AY1227" s="11" t="s">
        <v>28</v>
      </c>
      <c r="AZ1227" s="11" t="s">
        <v>66</v>
      </c>
      <c r="BA1227" s="182" t="s">
        <v>137</v>
      </c>
    </row>
    <row r="1228" spans="1:67" s="266" customFormat="1" ht="16.5" customHeight="1" x14ac:dyDescent="0.2">
      <c r="A1228" s="200"/>
      <c r="B1228" s="28"/>
      <c r="C1228" s="214" t="s">
        <v>1636</v>
      </c>
      <c r="D1228" s="183" t="s">
        <v>217</v>
      </c>
      <c r="E1228" s="320" t="s">
        <v>1637</v>
      </c>
      <c r="F1228" s="321" t="s">
        <v>1638</v>
      </c>
      <c r="G1228" s="183" t="s">
        <v>1628</v>
      </c>
      <c r="H1228" s="184">
        <v>11.88</v>
      </c>
      <c r="I1228" s="185">
        <v>100</v>
      </c>
      <c r="J1228" s="186">
        <f>ROUND(I1228*H1228,2)</f>
        <v>1188</v>
      </c>
      <c r="K1228" s="321" t="s">
        <v>143</v>
      </c>
      <c r="L1228" s="187"/>
      <c r="M1228" s="188" t="s">
        <v>1</v>
      </c>
      <c r="N1228" s="189" t="s">
        <v>38</v>
      </c>
      <c r="O1228" s="53"/>
      <c r="P1228" s="160">
        <f>O1228*H1228</f>
        <v>0</v>
      </c>
      <c r="Q1228" s="160">
        <v>1E-3</v>
      </c>
      <c r="R1228" s="160">
        <f>Q1228*H1228</f>
        <v>1.1880000000000002E-2</v>
      </c>
      <c r="S1228" s="283"/>
      <c r="T1228" s="283">
        <v>0</v>
      </c>
      <c r="U1228" s="287"/>
      <c r="V1228" s="161">
        <f>T1228*H1228</f>
        <v>0</v>
      </c>
      <c r="AT1228" s="268" t="s">
        <v>292</v>
      </c>
      <c r="AV1228" s="268" t="s">
        <v>217</v>
      </c>
      <c r="AW1228" s="268" t="s">
        <v>79</v>
      </c>
      <c r="BA1228" s="268" t="s">
        <v>137</v>
      </c>
      <c r="BG1228" s="162">
        <f>IF(N1228="základní",J1228,0)</f>
        <v>0</v>
      </c>
      <c r="BH1228" s="162">
        <f>IF(N1228="snížená",J1228,0)</f>
        <v>1188</v>
      </c>
      <c r="BI1228" s="162">
        <f>IF(N1228="zákl. přenesená",J1228,0)</f>
        <v>0</v>
      </c>
      <c r="BJ1228" s="162">
        <f>IF(N1228="sníž. přenesená",J1228,0)</f>
        <v>0</v>
      </c>
      <c r="BK1228" s="162">
        <f>IF(N1228="nulová",J1228,0)</f>
        <v>0</v>
      </c>
      <c r="BL1228" s="268" t="s">
        <v>79</v>
      </c>
      <c r="BM1228" s="162">
        <f>ROUND(I1228*H1228,2)</f>
        <v>1188</v>
      </c>
      <c r="BN1228" s="268" t="s">
        <v>205</v>
      </c>
      <c r="BO1228" s="268" t="s">
        <v>1639</v>
      </c>
    </row>
    <row r="1229" spans="1:67" s="11" customFormat="1" x14ac:dyDescent="0.2">
      <c r="A1229" s="241"/>
      <c r="B1229" s="173"/>
      <c r="C1229" s="198"/>
      <c r="D1229" s="165" t="s">
        <v>146</v>
      </c>
      <c r="E1229" s="175" t="s">
        <v>1</v>
      </c>
      <c r="F1229" s="175" t="s">
        <v>1640</v>
      </c>
      <c r="G1229" s="174"/>
      <c r="H1229" s="176">
        <v>11.88</v>
      </c>
      <c r="I1229" s="177"/>
      <c r="J1229" s="174"/>
      <c r="K1229" s="174"/>
      <c r="L1229" s="178"/>
      <c r="M1229" s="179"/>
      <c r="N1229" s="180"/>
      <c r="O1229" s="180"/>
      <c r="P1229" s="180"/>
      <c r="Q1229" s="180"/>
      <c r="R1229" s="180"/>
      <c r="S1229" s="283"/>
      <c r="T1229" s="290"/>
      <c r="U1229" s="287"/>
      <c r="V1229" s="181"/>
      <c r="AV1229" s="182" t="s">
        <v>146</v>
      </c>
      <c r="AW1229" s="182" t="s">
        <v>79</v>
      </c>
      <c r="AX1229" s="11" t="s">
        <v>79</v>
      </c>
      <c r="AY1229" s="11" t="s">
        <v>28</v>
      </c>
      <c r="AZ1229" s="11" t="s">
        <v>66</v>
      </c>
      <c r="BA1229" s="182" t="s">
        <v>137</v>
      </c>
    </row>
    <row r="1230" spans="1:67" s="266" customFormat="1" ht="16.5" customHeight="1" x14ac:dyDescent="0.2">
      <c r="A1230" s="200"/>
      <c r="B1230" s="28"/>
      <c r="C1230" s="214" t="s">
        <v>1641</v>
      </c>
      <c r="D1230" s="183" t="s">
        <v>217</v>
      </c>
      <c r="E1230" s="320" t="s">
        <v>1642</v>
      </c>
      <c r="F1230" s="321" t="s">
        <v>1643</v>
      </c>
      <c r="G1230" s="183" t="s">
        <v>285</v>
      </c>
      <c r="H1230" s="184">
        <v>56</v>
      </c>
      <c r="I1230" s="185">
        <v>20</v>
      </c>
      <c r="J1230" s="186">
        <f>ROUND(I1230*H1230,2)</f>
        <v>1120</v>
      </c>
      <c r="K1230" s="321" t="s">
        <v>143</v>
      </c>
      <c r="L1230" s="187"/>
      <c r="M1230" s="188" t="s">
        <v>1</v>
      </c>
      <c r="N1230" s="189" t="s">
        <v>38</v>
      </c>
      <c r="O1230" s="53"/>
      <c r="P1230" s="160">
        <f>O1230*H1230</f>
        <v>0</v>
      </c>
      <c r="Q1230" s="160">
        <v>2.0000000000000001E-4</v>
      </c>
      <c r="R1230" s="160">
        <f>Q1230*H1230</f>
        <v>1.12E-2</v>
      </c>
      <c r="S1230" s="283"/>
      <c r="T1230" s="283">
        <v>0</v>
      </c>
      <c r="U1230" s="287"/>
      <c r="V1230" s="161">
        <f>T1230*H1230</f>
        <v>0</v>
      </c>
      <c r="AT1230" s="268" t="s">
        <v>292</v>
      </c>
      <c r="AV1230" s="268" t="s">
        <v>217</v>
      </c>
      <c r="AW1230" s="268" t="s">
        <v>79</v>
      </c>
      <c r="BA1230" s="268" t="s">
        <v>137</v>
      </c>
      <c r="BG1230" s="162">
        <f>IF(N1230="základní",J1230,0)</f>
        <v>0</v>
      </c>
      <c r="BH1230" s="162">
        <f>IF(N1230="snížená",J1230,0)</f>
        <v>1120</v>
      </c>
      <c r="BI1230" s="162">
        <f>IF(N1230="zákl. přenesená",J1230,0)</f>
        <v>0</v>
      </c>
      <c r="BJ1230" s="162">
        <f>IF(N1230="sníž. přenesená",J1230,0)</f>
        <v>0</v>
      </c>
      <c r="BK1230" s="162">
        <f>IF(N1230="nulová",J1230,0)</f>
        <v>0</v>
      </c>
      <c r="BL1230" s="268" t="s">
        <v>79</v>
      </c>
      <c r="BM1230" s="162">
        <f>ROUND(I1230*H1230,2)</f>
        <v>1120</v>
      </c>
      <c r="BN1230" s="268" t="s">
        <v>205</v>
      </c>
      <c r="BO1230" s="268" t="s">
        <v>1644</v>
      </c>
    </row>
    <row r="1231" spans="1:67" s="11" customFormat="1" x14ac:dyDescent="0.2">
      <c r="A1231" s="241"/>
      <c r="B1231" s="173"/>
      <c r="C1231" s="198"/>
      <c r="D1231" s="165" t="s">
        <v>146</v>
      </c>
      <c r="E1231" s="175" t="s">
        <v>1</v>
      </c>
      <c r="F1231" s="175" t="s">
        <v>413</v>
      </c>
      <c r="G1231" s="174"/>
      <c r="H1231" s="176">
        <v>56</v>
      </c>
      <c r="I1231" s="177"/>
      <c r="J1231" s="174"/>
      <c r="K1231" s="174"/>
      <c r="L1231" s="178"/>
      <c r="M1231" s="179"/>
      <c r="N1231" s="180"/>
      <c r="O1231" s="180"/>
      <c r="P1231" s="180"/>
      <c r="Q1231" s="180"/>
      <c r="R1231" s="180"/>
      <c r="S1231" s="283"/>
      <c r="T1231" s="290"/>
      <c r="U1231" s="287"/>
      <c r="V1231" s="181"/>
      <c r="AV1231" s="182" t="s">
        <v>146</v>
      </c>
      <c r="AW1231" s="182" t="s">
        <v>79</v>
      </c>
      <c r="AX1231" s="11" t="s">
        <v>79</v>
      </c>
      <c r="AY1231" s="11" t="s">
        <v>28</v>
      </c>
      <c r="AZ1231" s="11" t="s">
        <v>66</v>
      </c>
      <c r="BA1231" s="182" t="s">
        <v>137</v>
      </c>
    </row>
    <row r="1232" spans="1:67" s="266" customFormat="1" ht="16.5" customHeight="1" x14ac:dyDescent="0.2">
      <c r="A1232" s="200"/>
      <c r="B1232" s="28"/>
      <c r="C1232" s="214" t="s">
        <v>1645</v>
      </c>
      <c r="D1232" s="183" t="s">
        <v>217</v>
      </c>
      <c r="E1232" s="320" t="s">
        <v>1646</v>
      </c>
      <c r="F1232" s="321" t="s">
        <v>1647</v>
      </c>
      <c r="G1232" s="183" t="s">
        <v>285</v>
      </c>
      <c r="H1232" s="184">
        <v>36</v>
      </c>
      <c r="I1232" s="185">
        <v>20</v>
      </c>
      <c r="J1232" s="186">
        <f>ROUND(I1232*H1232,2)</f>
        <v>720</v>
      </c>
      <c r="K1232" s="321" t="s">
        <v>143</v>
      </c>
      <c r="L1232" s="187"/>
      <c r="M1232" s="188" t="s">
        <v>1</v>
      </c>
      <c r="N1232" s="189" t="s">
        <v>38</v>
      </c>
      <c r="O1232" s="53"/>
      <c r="P1232" s="160">
        <f>O1232*H1232</f>
        <v>0</v>
      </c>
      <c r="Q1232" s="160">
        <v>1.3999999999999999E-4</v>
      </c>
      <c r="R1232" s="160">
        <f>Q1232*H1232</f>
        <v>5.0399999999999993E-3</v>
      </c>
      <c r="S1232" s="283"/>
      <c r="T1232" s="283">
        <v>0</v>
      </c>
      <c r="U1232" s="287"/>
      <c r="V1232" s="161">
        <f>T1232*H1232</f>
        <v>0</v>
      </c>
      <c r="AT1232" s="268" t="s">
        <v>292</v>
      </c>
      <c r="AV1232" s="268" t="s">
        <v>217</v>
      </c>
      <c r="AW1232" s="268" t="s">
        <v>79</v>
      </c>
      <c r="BA1232" s="268" t="s">
        <v>137</v>
      </c>
      <c r="BG1232" s="162">
        <f>IF(N1232="základní",J1232,0)</f>
        <v>0</v>
      </c>
      <c r="BH1232" s="162">
        <f>IF(N1232="snížená",J1232,0)</f>
        <v>720</v>
      </c>
      <c r="BI1232" s="162">
        <f>IF(N1232="zákl. přenesená",J1232,0)</f>
        <v>0</v>
      </c>
      <c r="BJ1232" s="162">
        <f>IF(N1232="sníž. přenesená",J1232,0)</f>
        <v>0</v>
      </c>
      <c r="BK1232" s="162">
        <f>IF(N1232="nulová",J1232,0)</f>
        <v>0</v>
      </c>
      <c r="BL1232" s="268" t="s">
        <v>79</v>
      </c>
      <c r="BM1232" s="162">
        <f>ROUND(I1232*H1232,2)</f>
        <v>720</v>
      </c>
      <c r="BN1232" s="268" t="s">
        <v>205</v>
      </c>
      <c r="BO1232" s="268" t="s">
        <v>1648</v>
      </c>
    </row>
    <row r="1233" spans="1:67" s="11" customFormat="1" x14ac:dyDescent="0.2">
      <c r="A1233" s="241"/>
      <c r="B1233" s="173"/>
      <c r="C1233" s="198"/>
      <c r="D1233" s="165" t="s">
        <v>146</v>
      </c>
      <c r="E1233" s="175" t="s">
        <v>1</v>
      </c>
      <c r="F1233" s="175" t="s">
        <v>312</v>
      </c>
      <c r="G1233" s="174"/>
      <c r="H1233" s="176">
        <v>36</v>
      </c>
      <c r="I1233" s="177"/>
      <c r="J1233" s="174"/>
      <c r="K1233" s="174"/>
      <c r="L1233" s="178"/>
      <c r="M1233" s="179"/>
      <c r="N1233" s="180"/>
      <c r="O1233" s="180"/>
      <c r="P1233" s="180"/>
      <c r="Q1233" s="180"/>
      <c r="R1233" s="180"/>
      <c r="S1233" s="283"/>
      <c r="T1233" s="290"/>
      <c r="U1233" s="287"/>
      <c r="V1233" s="181"/>
      <c r="AV1233" s="182" t="s">
        <v>146</v>
      </c>
      <c r="AW1233" s="182" t="s">
        <v>79</v>
      </c>
      <c r="AX1233" s="11" t="s">
        <v>79</v>
      </c>
      <c r="AY1233" s="11" t="s">
        <v>28</v>
      </c>
      <c r="AZ1233" s="11" t="s">
        <v>66</v>
      </c>
      <c r="BA1233" s="182" t="s">
        <v>137</v>
      </c>
    </row>
    <row r="1234" spans="1:67" s="266" customFormat="1" ht="16.5" customHeight="1" x14ac:dyDescent="0.2">
      <c r="A1234" s="200"/>
      <c r="B1234" s="28"/>
      <c r="C1234" s="214" t="s">
        <v>1649</v>
      </c>
      <c r="D1234" s="183" t="s">
        <v>217</v>
      </c>
      <c r="E1234" s="320" t="s">
        <v>1650</v>
      </c>
      <c r="F1234" s="321" t="s">
        <v>1651</v>
      </c>
      <c r="G1234" s="183" t="s">
        <v>285</v>
      </c>
      <c r="H1234" s="184">
        <v>6</v>
      </c>
      <c r="I1234" s="185">
        <v>12</v>
      </c>
      <c r="J1234" s="186">
        <f>ROUND(I1234*H1234,2)</f>
        <v>72</v>
      </c>
      <c r="K1234" s="321" t="s">
        <v>143</v>
      </c>
      <c r="L1234" s="187"/>
      <c r="M1234" s="188" t="s">
        <v>1</v>
      </c>
      <c r="N1234" s="189" t="s">
        <v>38</v>
      </c>
      <c r="O1234" s="53"/>
      <c r="P1234" s="160">
        <f>O1234*H1234</f>
        <v>0</v>
      </c>
      <c r="Q1234" s="160">
        <v>2.3000000000000001E-4</v>
      </c>
      <c r="R1234" s="160">
        <f>Q1234*H1234</f>
        <v>1.3800000000000002E-3</v>
      </c>
      <c r="S1234" s="283"/>
      <c r="T1234" s="283">
        <v>0</v>
      </c>
      <c r="U1234" s="287"/>
      <c r="V1234" s="161">
        <f>T1234*H1234</f>
        <v>0</v>
      </c>
      <c r="AT1234" s="268" t="s">
        <v>292</v>
      </c>
      <c r="AV1234" s="268" t="s">
        <v>217</v>
      </c>
      <c r="AW1234" s="268" t="s">
        <v>79</v>
      </c>
      <c r="BA1234" s="268" t="s">
        <v>137</v>
      </c>
      <c r="BG1234" s="162">
        <f>IF(N1234="základní",J1234,0)</f>
        <v>0</v>
      </c>
      <c r="BH1234" s="162">
        <f>IF(N1234="snížená",J1234,0)</f>
        <v>72</v>
      </c>
      <c r="BI1234" s="162">
        <f>IF(N1234="zákl. přenesená",J1234,0)</f>
        <v>0</v>
      </c>
      <c r="BJ1234" s="162">
        <f>IF(N1234="sníž. přenesená",J1234,0)</f>
        <v>0</v>
      </c>
      <c r="BK1234" s="162">
        <f>IF(N1234="nulová",J1234,0)</f>
        <v>0</v>
      </c>
      <c r="BL1234" s="268" t="s">
        <v>79</v>
      </c>
      <c r="BM1234" s="162">
        <f>ROUND(I1234*H1234,2)</f>
        <v>72</v>
      </c>
      <c r="BN1234" s="268" t="s">
        <v>205</v>
      </c>
      <c r="BO1234" s="268" t="s">
        <v>1652</v>
      </c>
    </row>
    <row r="1235" spans="1:67" s="11" customFormat="1" x14ac:dyDescent="0.2">
      <c r="A1235" s="241"/>
      <c r="B1235" s="173"/>
      <c r="C1235" s="198"/>
      <c r="D1235" s="165" t="s">
        <v>146</v>
      </c>
      <c r="E1235" s="175" t="s">
        <v>1</v>
      </c>
      <c r="F1235" s="175" t="s">
        <v>167</v>
      </c>
      <c r="G1235" s="174"/>
      <c r="H1235" s="176">
        <v>6</v>
      </c>
      <c r="I1235" s="177"/>
      <c r="J1235" s="174"/>
      <c r="K1235" s="174"/>
      <c r="L1235" s="178"/>
      <c r="M1235" s="179"/>
      <c r="N1235" s="180"/>
      <c r="O1235" s="180"/>
      <c r="P1235" s="180"/>
      <c r="Q1235" s="180"/>
      <c r="R1235" s="180"/>
      <c r="S1235" s="283"/>
      <c r="T1235" s="290"/>
      <c r="U1235" s="287"/>
      <c r="V1235" s="181"/>
      <c r="AV1235" s="182" t="s">
        <v>146</v>
      </c>
      <c r="AW1235" s="182" t="s">
        <v>79</v>
      </c>
      <c r="AX1235" s="11" t="s">
        <v>79</v>
      </c>
      <c r="AY1235" s="11" t="s">
        <v>28</v>
      </c>
      <c r="AZ1235" s="11" t="s">
        <v>66</v>
      </c>
      <c r="BA1235" s="182" t="s">
        <v>137</v>
      </c>
    </row>
    <row r="1236" spans="1:67" s="266" customFormat="1" ht="16.5" customHeight="1" x14ac:dyDescent="0.2">
      <c r="A1236" s="200"/>
      <c r="B1236" s="28"/>
      <c r="C1236" s="214" t="s">
        <v>1653</v>
      </c>
      <c r="D1236" s="183" t="s">
        <v>217</v>
      </c>
      <c r="E1236" s="320" t="s">
        <v>1654</v>
      </c>
      <c r="F1236" s="321" t="s">
        <v>1655</v>
      </c>
      <c r="G1236" s="183" t="s">
        <v>285</v>
      </c>
      <c r="H1236" s="184">
        <v>3</v>
      </c>
      <c r="I1236" s="185">
        <v>15</v>
      </c>
      <c r="J1236" s="186">
        <f>ROUND(I1236*H1236,2)</f>
        <v>45</v>
      </c>
      <c r="K1236" s="321" t="s">
        <v>143</v>
      </c>
      <c r="L1236" s="187"/>
      <c r="M1236" s="188" t="s">
        <v>1</v>
      </c>
      <c r="N1236" s="189" t="s">
        <v>38</v>
      </c>
      <c r="O1236" s="53"/>
      <c r="P1236" s="160">
        <f>O1236*H1236</f>
        <v>0</v>
      </c>
      <c r="Q1236" s="160">
        <v>1.2999999999999999E-4</v>
      </c>
      <c r="R1236" s="160">
        <f>Q1236*H1236</f>
        <v>3.8999999999999994E-4</v>
      </c>
      <c r="S1236" s="283"/>
      <c r="T1236" s="283">
        <v>0</v>
      </c>
      <c r="U1236" s="287"/>
      <c r="V1236" s="161">
        <f>T1236*H1236</f>
        <v>0</v>
      </c>
      <c r="AT1236" s="268" t="s">
        <v>292</v>
      </c>
      <c r="AV1236" s="268" t="s">
        <v>217</v>
      </c>
      <c r="AW1236" s="268" t="s">
        <v>79</v>
      </c>
      <c r="BA1236" s="268" t="s">
        <v>137</v>
      </c>
      <c r="BG1236" s="162">
        <f>IF(N1236="základní",J1236,0)</f>
        <v>0</v>
      </c>
      <c r="BH1236" s="162">
        <f>IF(N1236="snížená",J1236,0)</f>
        <v>45</v>
      </c>
      <c r="BI1236" s="162">
        <f>IF(N1236="zákl. přenesená",J1236,0)</f>
        <v>0</v>
      </c>
      <c r="BJ1236" s="162">
        <f>IF(N1236="sníž. přenesená",J1236,0)</f>
        <v>0</v>
      </c>
      <c r="BK1236" s="162">
        <f>IF(N1236="nulová",J1236,0)</f>
        <v>0</v>
      </c>
      <c r="BL1236" s="268" t="s">
        <v>79</v>
      </c>
      <c r="BM1236" s="162">
        <f>ROUND(I1236*H1236,2)</f>
        <v>45</v>
      </c>
      <c r="BN1236" s="268" t="s">
        <v>205</v>
      </c>
      <c r="BO1236" s="268" t="s">
        <v>1656</v>
      </c>
    </row>
    <row r="1237" spans="1:67" s="11" customFormat="1" x14ac:dyDescent="0.2">
      <c r="A1237" s="241"/>
      <c r="B1237" s="173"/>
      <c r="C1237" s="198"/>
      <c r="D1237" s="165" t="s">
        <v>146</v>
      </c>
      <c r="E1237" s="175" t="s">
        <v>1</v>
      </c>
      <c r="F1237" s="175" t="s">
        <v>153</v>
      </c>
      <c r="G1237" s="174"/>
      <c r="H1237" s="176">
        <v>3</v>
      </c>
      <c r="I1237" s="177"/>
      <c r="J1237" s="174"/>
      <c r="K1237" s="174"/>
      <c r="L1237" s="178"/>
      <c r="M1237" s="179"/>
      <c r="N1237" s="180"/>
      <c r="O1237" s="180"/>
      <c r="P1237" s="180"/>
      <c r="Q1237" s="180"/>
      <c r="R1237" s="180"/>
      <c r="S1237" s="283"/>
      <c r="T1237" s="290"/>
      <c r="U1237" s="287"/>
      <c r="V1237" s="181"/>
      <c r="AV1237" s="182" t="s">
        <v>146</v>
      </c>
      <c r="AW1237" s="182" t="s">
        <v>79</v>
      </c>
      <c r="AX1237" s="11" t="s">
        <v>79</v>
      </c>
      <c r="AY1237" s="11" t="s">
        <v>28</v>
      </c>
      <c r="AZ1237" s="11" t="s">
        <v>66</v>
      </c>
      <c r="BA1237" s="182" t="s">
        <v>137</v>
      </c>
    </row>
    <row r="1238" spans="1:67" s="266" customFormat="1" ht="16.5" customHeight="1" x14ac:dyDescent="0.2">
      <c r="A1238" s="200"/>
      <c r="B1238" s="28"/>
      <c r="C1238" s="214" t="s">
        <v>1657</v>
      </c>
      <c r="D1238" s="183" t="s">
        <v>217</v>
      </c>
      <c r="E1238" s="320" t="s">
        <v>1658</v>
      </c>
      <c r="F1238" s="321" t="s">
        <v>1659</v>
      </c>
      <c r="G1238" s="183" t="s">
        <v>285</v>
      </c>
      <c r="H1238" s="184">
        <v>1</v>
      </c>
      <c r="I1238" s="185">
        <v>18</v>
      </c>
      <c r="J1238" s="186">
        <f>ROUND(I1238*H1238,2)</f>
        <v>18</v>
      </c>
      <c r="K1238" s="321" t="s">
        <v>143</v>
      </c>
      <c r="L1238" s="187"/>
      <c r="M1238" s="188" t="s">
        <v>1</v>
      </c>
      <c r="N1238" s="189" t="s">
        <v>38</v>
      </c>
      <c r="O1238" s="53"/>
      <c r="P1238" s="160">
        <f>O1238*H1238</f>
        <v>0</v>
      </c>
      <c r="Q1238" s="160">
        <v>1.6000000000000001E-4</v>
      </c>
      <c r="R1238" s="160">
        <f>Q1238*H1238</f>
        <v>1.6000000000000001E-4</v>
      </c>
      <c r="S1238" s="283"/>
      <c r="T1238" s="283">
        <v>0</v>
      </c>
      <c r="U1238" s="287"/>
      <c r="V1238" s="161">
        <f>T1238*H1238</f>
        <v>0</v>
      </c>
      <c r="AT1238" s="268" t="s">
        <v>292</v>
      </c>
      <c r="AV1238" s="268" t="s">
        <v>217</v>
      </c>
      <c r="AW1238" s="268" t="s">
        <v>79</v>
      </c>
      <c r="BA1238" s="268" t="s">
        <v>137</v>
      </c>
      <c r="BG1238" s="162">
        <f>IF(N1238="základní",J1238,0)</f>
        <v>0</v>
      </c>
      <c r="BH1238" s="162">
        <f>IF(N1238="snížená",J1238,0)</f>
        <v>18</v>
      </c>
      <c r="BI1238" s="162">
        <f>IF(N1238="zákl. přenesená",J1238,0)</f>
        <v>0</v>
      </c>
      <c r="BJ1238" s="162">
        <f>IF(N1238="sníž. přenesená",J1238,0)</f>
        <v>0</v>
      </c>
      <c r="BK1238" s="162">
        <f>IF(N1238="nulová",J1238,0)</f>
        <v>0</v>
      </c>
      <c r="BL1238" s="268" t="s">
        <v>79</v>
      </c>
      <c r="BM1238" s="162">
        <f>ROUND(I1238*H1238,2)</f>
        <v>18</v>
      </c>
      <c r="BN1238" s="268" t="s">
        <v>205</v>
      </c>
      <c r="BO1238" s="268" t="s">
        <v>1660</v>
      </c>
    </row>
    <row r="1239" spans="1:67" s="11" customFormat="1" x14ac:dyDescent="0.2">
      <c r="A1239" s="241"/>
      <c r="B1239" s="173"/>
      <c r="C1239" s="198"/>
      <c r="D1239" s="165" t="s">
        <v>146</v>
      </c>
      <c r="E1239" s="175" t="s">
        <v>1</v>
      </c>
      <c r="F1239" s="175" t="s">
        <v>73</v>
      </c>
      <c r="G1239" s="174"/>
      <c r="H1239" s="176">
        <v>1</v>
      </c>
      <c r="I1239" s="177"/>
      <c r="J1239" s="174"/>
      <c r="K1239" s="174"/>
      <c r="L1239" s="178"/>
      <c r="M1239" s="179"/>
      <c r="N1239" s="180"/>
      <c r="O1239" s="180"/>
      <c r="P1239" s="180"/>
      <c r="Q1239" s="180"/>
      <c r="R1239" s="180"/>
      <c r="S1239" s="283"/>
      <c r="T1239" s="290"/>
      <c r="U1239" s="287"/>
      <c r="V1239" s="181"/>
      <c r="AV1239" s="182" t="s">
        <v>146</v>
      </c>
      <c r="AW1239" s="182" t="s">
        <v>79</v>
      </c>
      <c r="AX1239" s="11" t="s">
        <v>79</v>
      </c>
      <c r="AY1239" s="11" t="s">
        <v>28</v>
      </c>
      <c r="AZ1239" s="11" t="s">
        <v>66</v>
      </c>
      <c r="BA1239" s="182" t="s">
        <v>137</v>
      </c>
    </row>
    <row r="1240" spans="1:67" s="266" customFormat="1" ht="16.5" customHeight="1" x14ac:dyDescent="0.2">
      <c r="A1240" s="200"/>
      <c r="B1240" s="28"/>
      <c r="C1240" s="214" t="s">
        <v>1661</v>
      </c>
      <c r="D1240" s="183" t="s">
        <v>217</v>
      </c>
      <c r="E1240" s="320" t="s">
        <v>1662</v>
      </c>
      <c r="F1240" s="321" t="s">
        <v>1663</v>
      </c>
      <c r="G1240" s="183" t="s">
        <v>285</v>
      </c>
      <c r="H1240" s="184">
        <v>6</v>
      </c>
      <c r="I1240" s="185">
        <v>39</v>
      </c>
      <c r="J1240" s="186">
        <f>ROUND(I1240*H1240,2)</f>
        <v>234</v>
      </c>
      <c r="K1240" s="321" t="s">
        <v>143</v>
      </c>
      <c r="L1240" s="187"/>
      <c r="M1240" s="188" t="s">
        <v>1</v>
      </c>
      <c r="N1240" s="189" t="s">
        <v>38</v>
      </c>
      <c r="O1240" s="53"/>
      <c r="P1240" s="160">
        <f>O1240*H1240</f>
        <v>0</v>
      </c>
      <c r="Q1240" s="160">
        <v>1.2999999999999999E-4</v>
      </c>
      <c r="R1240" s="160">
        <f>Q1240*H1240</f>
        <v>7.7999999999999988E-4</v>
      </c>
      <c r="S1240" s="283"/>
      <c r="T1240" s="283">
        <v>0</v>
      </c>
      <c r="U1240" s="287"/>
      <c r="V1240" s="161">
        <f>T1240*H1240</f>
        <v>0</v>
      </c>
      <c r="AT1240" s="268" t="s">
        <v>292</v>
      </c>
      <c r="AV1240" s="268" t="s">
        <v>217</v>
      </c>
      <c r="AW1240" s="268" t="s">
        <v>79</v>
      </c>
      <c r="BA1240" s="268" t="s">
        <v>137</v>
      </c>
      <c r="BG1240" s="162">
        <f>IF(N1240="základní",J1240,0)</f>
        <v>0</v>
      </c>
      <c r="BH1240" s="162">
        <f>IF(N1240="snížená",J1240,0)</f>
        <v>234</v>
      </c>
      <c r="BI1240" s="162">
        <f>IF(N1240="zákl. přenesená",J1240,0)</f>
        <v>0</v>
      </c>
      <c r="BJ1240" s="162">
        <f>IF(N1240="sníž. přenesená",J1240,0)</f>
        <v>0</v>
      </c>
      <c r="BK1240" s="162">
        <f>IF(N1240="nulová",J1240,0)</f>
        <v>0</v>
      </c>
      <c r="BL1240" s="268" t="s">
        <v>79</v>
      </c>
      <c r="BM1240" s="162">
        <f>ROUND(I1240*H1240,2)</f>
        <v>234</v>
      </c>
      <c r="BN1240" s="268" t="s">
        <v>205</v>
      </c>
      <c r="BO1240" s="268" t="s">
        <v>1664</v>
      </c>
    </row>
    <row r="1241" spans="1:67" s="11" customFormat="1" x14ac:dyDescent="0.2">
      <c r="A1241" s="241"/>
      <c r="B1241" s="173"/>
      <c r="C1241" s="198"/>
      <c r="D1241" s="165" t="s">
        <v>146</v>
      </c>
      <c r="E1241" s="175" t="s">
        <v>1</v>
      </c>
      <c r="F1241" s="175" t="s">
        <v>167</v>
      </c>
      <c r="G1241" s="174"/>
      <c r="H1241" s="176">
        <v>6</v>
      </c>
      <c r="I1241" s="177"/>
      <c r="J1241" s="174"/>
      <c r="K1241" s="174"/>
      <c r="L1241" s="178"/>
      <c r="M1241" s="179"/>
      <c r="N1241" s="180"/>
      <c r="O1241" s="180"/>
      <c r="P1241" s="180"/>
      <c r="Q1241" s="180"/>
      <c r="R1241" s="180"/>
      <c r="S1241" s="283"/>
      <c r="T1241" s="290"/>
      <c r="U1241" s="287"/>
      <c r="V1241" s="181"/>
      <c r="AV1241" s="182" t="s">
        <v>146</v>
      </c>
      <c r="AW1241" s="182" t="s">
        <v>79</v>
      </c>
      <c r="AX1241" s="11" t="s">
        <v>79</v>
      </c>
      <c r="AY1241" s="11" t="s">
        <v>28</v>
      </c>
      <c r="AZ1241" s="11" t="s">
        <v>66</v>
      </c>
      <c r="BA1241" s="182" t="s">
        <v>137</v>
      </c>
    </row>
    <row r="1242" spans="1:67" s="266" customFormat="1" ht="16.5" customHeight="1" x14ac:dyDescent="0.2">
      <c r="A1242" s="200"/>
      <c r="B1242" s="28"/>
      <c r="C1242" s="214" t="s">
        <v>1665</v>
      </c>
      <c r="D1242" s="183" t="s">
        <v>217</v>
      </c>
      <c r="E1242" s="320" t="s">
        <v>1666</v>
      </c>
      <c r="F1242" s="321" t="s">
        <v>1667</v>
      </c>
      <c r="G1242" s="183" t="s">
        <v>285</v>
      </c>
      <c r="H1242" s="184">
        <v>8</v>
      </c>
      <c r="I1242" s="185">
        <v>30</v>
      </c>
      <c r="J1242" s="186">
        <f>ROUND(I1242*H1242,2)</f>
        <v>240</v>
      </c>
      <c r="K1242" s="321" t="s">
        <v>143</v>
      </c>
      <c r="L1242" s="187"/>
      <c r="M1242" s="188" t="s">
        <v>1</v>
      </c>
      <c r="N1242" s="189" t="s">
        <v>38</v>
      </c>
      <c r="O1242" s="53"/>
      <c r="P1242" s="160">
        <f>O1242*H1242</f>
        <v>0</v>
      </c>
      <c r="Q1242" s="160">
        <v>4.2999999999999999E-4</v>
      </c>
      <c r="R1242" s="160">
        <f>Q1242*H1242</f>
        <v>3.4399999999999999E-3</v>
      </c>
      <c r="S1242" s="283"/>
      <c r="T1242" s="283">
        <v>0</v>
      </c>
      <c r="U1242" s="287"/>
      <c r="V1242" s="161">
        <f>T1242*H1242</f>
        <v>0</v>
      </c>
      <c r="AT1242" s="268" t="s">
        <v>292</v>
      </c>
      <c r="AV1242" s="268" t="s">
        <v>217</v>
      </c>
      <c r="AW1242" s="268" t="s">
        <v>79</v>
      </c>
      <c r="BA1242" s="268" t="s">
        <v>137</v>
      </c>
      <c r="BG1242" s="162">
        <f>IF(N1242="základní",J1242,0)</f>
        <v>0</v>
      </c>
      <c r="BH1242" s="162">
        <f>IF(N1242="snížená",J1242,0)</f>
        <v>240</v>
      </c>
      <c r="BI1242" s="162">
        <f>IF(N1242="zákl. přenesená",J1242,0)</f>
        <v>0</v>
      </c>
      <c r="BJ1242" s="162">
        <f>IF(N1242="sníž. přenesená",J1242,0)</f>
        <v>0</v>
      </c>
      <c r="BK1242" s="162">
        <f>IF(N1242="nulová",J1242,0)</f>
        <v>0</v>
      </c>
      <c r="BL1242" s="268" t="s">
        <v>79</v>
      </c>
      <c r="BM1242" s="162">
        <f>ROUND(I1242*H1242,2)</f>
        <v>240</v>
      </c>
      <c r="BN1242" s="268" t="s">
        <v>205</v>
      </c>
      <c r="BO1242" s="268" t="s">
        <v>1668</v>
      </c>
    </row>
    <row r="1243" spans="1:67" s="11" customFormat="1" x14ac:dyDescent="0.2">
      <c r="A1243" s="241"/>
      <c r="B1243" s="173"/>
      <c r="C1243" s="198"/>
      <c r="D1243" s="165" t="s">
        <v>146</v>
      </c>
      <c r="E1243" s="175" t="s">
        <v>1</v>
      </c>
      <c r="F1243" s="175" t="s">
        <v>176</v>
      </c>
      <c r="G1243" s="174"/>
      <c r="H1243" s="176">
        <v>8</v>
      </c>
      <c r="I1243" s="177"/>
      <c r="J1243" s="174"/>
      <c r="K1243" s="174"/>
      <c r="L1243" s="178"/>
      <c r="M1243" s="179"/>
      <c r="N1243" s="180"/>
      <c r="O1243" s="180"/>
      <c r="P1243" s="180"/>
      <c r="Q1243" s="180"/>
      <c r="R1243" s="180"/>
      <c r="S1243" s="283"/>
      <c r="T1243" s="290"/>
      <c r="U1243" s="287"/>
      <c r="V1243" s="181"/>
      <c r="AV1243" s="182" t="s">
        <v>146</v>
      </c>
      <c r="AW1243" s="182" t="s">
        <v>79</v>
      </c>
      <c r="AX1243" s="11" t="s">
        <v>79</v>
      </c>
      <c r="AY1243" s="11" t="s">
        <v>28</v>
      </c>
      <c r="AZ1243" s="11" t="s">
        <v>66</v>
      </c>
      <c r="BA1243" s="182" t="s">
        <v>137</v>
      </c>
    </row>
    <row r="1244" spans="1:67" s="266" customFormat="1" ht="16.5" customHeight="1" x14ac:dyDescent="0.2">
      <c r="A1244" s="200"/>
      <c r="B1244" s="28"/>
      <c r="C1244" s="214" t="s">
        <v>1669</v>
      </c>
      <c r="D1244" s="183" t="s">
        <v>217</v>
      </c>
      <c r="E1244" s="320" t="s">
        <v>1670</v>
      </c>
      <c r="F1244" s="321" t="s">
        <v>1671</v>
      </c>
      <c r="G1244" s="183" t="s">
        <v>285</v>
      </c>
      <c r="H1244" s="184">
        <v>3</v>
      </c>
      <c r="I1244" s="185">
        <v>30</v>
      </c>
      <c r="J1244" s="186">
        <f>ROUND(I1244*H1244,2)</f>
        <v>90</v>
      </c>
      <c r="K1244" s="321" t="s">
        <v>143</v>
      </c>
      <c r="L1244" s="187"/>
      <c r="M1244" s="188" t="s">
        <v>1</v>
      </c>
      <c r="N1244" s="189" t="s">
        <v>38</v>
      </c>
      <c r="O1244" s="53"/>
      <c r="P1244" s="160">
        <f>O1244*H1244</f>
        <v>0</v>
      </c>
      <c r="Q1244" s="160">
        <v>2.0000000000000001E-4</v>
      </c>
      <c r="R1244" s="160">
        <f>Q1244*H1244</f>
        <v>6.0000000000000006E-4</v>
      </c>
      <c r="S1244" s="283"/>
      <c r="T1244" s="283">
        <v>0</v>
      </c>
      <c r="U1244" s="287"/>
      <c r="V1244" s="161">
        <f>T1244*H1244</f>
        <v>0</v>
      </c>
      <c r="AT1244" s="268" t="s">
        <v>292</v>
      </c>
      <c r="AV1244" s="268" t="s">
        <v>217</v>
      </c>
      <c r="AW1244" s="268" t="s">
        <v>79</v>
      </c>
      <c r="BA1244" s="268" t="s">
        <v>137</v>
      </c>
      <c r="BG1244" s="162">
        <f>IF(N1244="základní",J1244,0)</f>
        <v>0</v>
      </c>
      <c r="BH1244" s="162">
        <f>IF(N1244="snížená",J1244,0)</f>
        <v>90</v>
      </c>
      <c r="BI1244" s="162">
        <f>IF(N1244="zákl. přenesená",J1244,0)</f>
        <v>0</v>
      </c>
      <c r="BJ1244" s="162">
        <f>IF(N1244="sníž. přenesená",J1244,0)</f>
        <v>0</v>
      </c>
      <c r="BK1244" s="162">
        <f>IF(N1244="nulová",J1244,0)</f>
        <v>0</v>
      </c>
      <c r="BL1244" s="268" t="s">
        <v>79</v>
      </c>
      <c r="BM1244" s="162">
        <f>ROUND(I1244*H1244,2)</f>
        <v>90</v>
      </c>
      <c r="BN1244" s="268" t="s">
        <v>205</v>
      </c>
      <c r="BO1244" s="268" t="s">
        <v>1672</v>
      </c>
    </row>
    <row r="1245" spans="1:67" s="11" customFormat="1" x14ac:dyDescent="0.2">
      <c r="A1245" s="241"/>
      <c r="B1245" s="173"/>
      <c r="C1245" s="198"/>
      <c r="D1245" s="165" t="s">
        <v>146</v>
      </c>
      <c r="E1245" s="175" t="s">
        <v>1</v>
      </c>
      <c r="F1245" s="175" t="s">
        <v>153</v>
      </c>
      <c r="G1245" s="174"/>
      <c r="H1245" s="176">
        <v>3</v>
      </c>
      <c r="I1245" s="177"/>
      <c r="J1245" s="174"/>
      <c r="K1245" s="174"/>
      <c r="L1245" s="178"/>
      <c r="M1245" s="179"/>
      <c r="N1245" s="180"/>
      <c r="O1245" s="180"/>
      <c r="P1245" s="180"/>
      <c r="Q1245" s="180"/>
      <c r="R1245" s="180"/>
      <c r="S1245" s="283"/>
      <c r="T1245" s="290"/>
      <c r="U1245" s="287"/>
      <c r="V1245" s="181"/>
      <c r="AV1245" s="182" t="s">
        <v>146</v>
      </c>
      <c r="AW1245" s="182" t="s">
        <v>79</v>
      </c>
      <c r="AX1245" s="11" t="s">
        <v>79</v>
      </c>
      <c r="AY1245" s="11" t="s">
        <v>28</v>
      </c>
      <c r="AZ1245" s="11" t="s">
        <v>66</v>
      </c>
      <c r="BA1245" s="182" t="s">
        <v>137</v>
      </c>
    </row>
    <row r="1246" spans="1:67" s="266" customFormat="1" ht="16.5" customHeight="1" x14ac:dyDescent="0.2">
      <c r="A1246" s="200"/>
      <c r="B1246" s="28"/>
      <c r="C1246" s="214" t="s">
        <v>1673</v>
      </c>
      <c r="D1246" s="183" t="s">
        <v>217</v>
      </c>
      <c r="E1246" s="320" t="s">
        <v>1674</v>
      </c>
      <c r="F1246" s="321" t="s">
        <v>1675</v>
      </c>
      <c r="G1246" s="183" t="s">
        <v>285</v>
      </c>
      <c r="H1246" s="184">
        <v>4</v>
      </c>
      <c r="I1246" s="185">
        <v>710</v>
      </c>
      <c r="J1246" s="186">
        <f>ROUND(I1246*H1246,2)</f>
        <v>2840</v>
      </c>
      <c r="K1246" s="321" t="s">
        <v>143</v>
      </c>
      <c r="L1246" s="187"/>
      <c r="M1246" s="188" t="s">
        <v>1</v>
      </c>
      <c r="N1246" s="189" t="s">
        <v>38</v>
      </c>
      <c r="O1246" s="53"/>
      <c r="P1246" s="160">
        <f>O1246*H1246</f>
        <v>0</v>
      </c>
      <c r="Q1246" s="160">
        <v>3.4499999999999999E-3</v>
      </c>
      <c r="R1246" s="160">
        <f>Q1246*H1246</f>
        <v>1.38E-2</v>
      </c>
      <c r="S1246" s="283"/>
      <c r="T1246" s="283">
        <v>0</v>
      </c>
      <c r="U1246" s="287"/>
      <c r="V1246" s="161">
        <f>T1246*H1246</f>
        <v>0</v>
      </c>
      <c r="AT1246" s="268" t="s">
        <v>292</v>
      </c>
      <c r="AV1246" s="268" t="s">
        <v>217</v>
      </c>
      <c r="AW1246" s="268" t="s">
        <v>79</v>
      </c>
      <c r="BA1246" s="268" t="s">
        <v>137</v>
      </c>
      <c r="BG1246" s="162">
        <f>IF(N1246="základní",J1246,0)</f>
        <v>0</v>
      </c>
      <c r="BH1246" s="162">
        <f>IF(N1246="snížená",J1246,0)</f>
        <v>2840</v>
      </c>
      <c r="BI1246" s="162">
        <f>IF(N1246="zákl. přenesená",J1246,0)</f>
        <v>0</v>
      </c>
      <c r="BJ1246" s="162">
        <f>IF(N1246="sníž. přenesená",J1246,0)</f>
        <v>0</v>
      </c>
      <c r="BK1246" s="162">
        <f>IF(N1246="nulová",J1246,0)</f>
        <v>0</v>
      </c>
      <c r="BL1246" s="268" t="s">
        <v>79</v>
      </c>
      <c r="BM1246" s="162">
        <f>ROUND(I1246*H1246,2)</f>
        <v>2840</v>
      </c>
      <c r="BN1246" s="268" t="s">
        <v>205</v>
      </c>
      <c r="BO1246" s="268" t="s">
        <v>1676</v>
      </c>
    </row>
    <row r="1247" spans="1:67" s="11" customFormat="1" x14ac:dyDescent="0.2">
      <c r="A1247" s="241"/>
      <c r="B1247" s="173"/>
      <c r="C1247" s="198"/>
      <c r="D1247" s="165" t="s">
        <v>146</v>
      </c>
      <c r="E1247" s="175" t="s">
        <v>1</v>
      </c>
      <c r="F1247" s="175" t="s">
        <v>144</v>
      </c>
      <c r="G1247" s="174"/>
      <c r="H1247" s="176">
        <v>4</v>
      </c>
      <c r="I1247" s="177"/>
      <c r="J1247" s="174"/>
      <c r="K1247" s="174"/>
      <c r="L1247" s="178"/>
      <c r="M1247" s="179"/>
      <c r="N1247" s="180"/>
      <c r="O1247" s="180"/>
      <c r="P1247" s="180"/>
      <c r="Q1247" s="180"/>
      <c r="R1247" s="180"/>
      <c r="S1247" s="283"/>
      <c r="T1247" s="290"/>
      <c r="U1247" s="287"/>
      <c r="V1247" s="181"/>
      <c r="AV1247" s="182" t="s">
        <v>146</v>
      </c>
      <c r="AW1247" s="182" t="s">
        <v>79</v>
      </c>
      <c r="AX1247" s="11" t="s">
        <v>79</v>
      </c>
      <c r="AY1247" s="11" t="s">
        <v>28</v>
      </c>
      <c r="AZ1247" s="11" t="s">
        <v>66</v>
      </c>
      <c r="BA1247" s="182" t="s">
        <v>137</v>
      </c>
    </row>
    <row r="1248" spans="1:67" s="266" customFormat="1" ht="16.5" customHeight="1" x14ac:dyDescent="0.2">
      <c r="A1248" s="200"/>
      <c r="B1248" s="28"/>
      <c r="C1248" s="214" t="s">
        <v>1677</v>
      </c>
      <c r="D1248" s="183" t="s">
        <v>217</v>
      </c>
      <c r="E1248" s="320" t="s">
        <v>1678</v>
      </c>
      <c r="F1248" s="321" t="s">
        <v>1679</v>
      </c>
      <c r="G1248" s="183" t="s">
        <v>285</v>
      </c>
      <c r="H1248" s="184">
        <v>4</v>
      </c>
      <c r="I1248" s="185">
        <v>60</v>
      </c>
      <c r="J1248" s="186">
        <f>ROUND(I1248*H1248,2)</f>
        <v>240</v>
      </c>
      <c r="K1248" s="321" t="s">
        <v>1</v>
      </c>
      <c r="L1248" s="187"/>
      <c r="M1248" s="188" t="s">
        <v>1</v>
      </c>
      <c r="N1248" s="189" t="s">
        <v>38</v>
      </c>
      <c r="O1248" s="53"/>
      <c r="P1248" s="160">
        <f>O1248*H1248</f>
        <v>0</v>
      </c>
      <c r="Q1248" s="160">
        <v>3.0000000000000001E-3</v>
      </c>
      <c r="R1248" s="160">
        <f>Q1248*H1248</f>
        <v>1.2E-2</v>
      </c>
      <c r="S1248" s="283"/>
      <c r="T1248" s="283">
        <v>0</v>
      </c>
      <c r="U1248" s="287"/>
      <c r="V1248" s="161">
        <f>T1248*H1248</f>
        <v>0</v>
      </c>
      <c r="AT1248" s="268" t="s">
        <v>292</v>
      </c>
      <c r="AV1248" s="268" t="s">
        <v>217</v>
      </c>
      <c r="AW1248" s="268" t="s">
        <v>79</v>
      </c>
      <c r="BA1248" s="268" t="s">
        <v>137</v>
      </c>
      <c r="BG1248" s="162">
        <f>IF(N1248="základní",J1248,0)</f>
        <v>0</v>
      </c>
      <c r="BH1248" s="162">
        <f>IF(N1248="snížená",J1248,0)</f>
        <v>240</v>
      </c>
      <c r="BI1248" s="162">
        <f>IF(N1248="zákl. přenesená",J1248,0)</f>
        <v>0</v>
      </c>
      <c r="BJ1248" s="162">
        <f>IF(N1248="sníž. přenesená",J1248,0)</f>
        <v>0</v>
      </c>
      <c r="BK1248" s="162">
        <f>IF(N1248="nulová",J1248,0)</f>
        <v>0</v>
      </c>
      <c r="BL1248" s="268" t="s">
        <v>79</v>
      </c>
      <c r="BM1248" s="162">
        <f>ROUND(I1248*H1248,2)</f>
        <v>240</v>
      </c>
      <c r="BN1248" s="268" t="s">
        <v>205</v>
      </c>
      <c r="BO1248" s="268" t="s">
        <v>1680</v>
      </c>
    </row>
    <row r="1249" spans="1:67" s="11" customFormat="1" x14ac:dyDescent="0.2">
      <c r="A1249" s="241"/>
      <c r="B1249" s="173"/>
      <c r="C1249" s="198"/>
      <c r="D1249" s="165" t="s">
        <v>146</v>
      </c>
      <c r="E1249" s="175" t="s">
        <v>1</v>
      </c>
      <c r="F1249" s="175" t="s">
        <v>144</v>
      </c>
      <c r="G1249" s="174"/>
      <c r="H1249" s="176">
        <v>4</v>
      </c>
      <c r="I1249" s="177"/>
      <c r="J1249" s="174"/>
      <c r="K1249" s="174"/>
      <c r="L1249" s="178"/>
      <c r="M1249" s="179"/>
      <c r="N1249" s="180"/>
      <c r="O1249" s="180"/>
      <c r="P1249" s="180"/>
      <c r="Q1249" s="180"/>
      <c r="R1249" s="180"/>
      <c r="S1249" s="283"/>
      <c r="T1249" s="290"/>
      <c r="U1249" s="287"/>
      <c r="V1249" s="181"/>
      <c r="AV1249" s="182" t="s">
        <v>146</v>
      </c>
      <c r="AW1249" s="182" t="s">
        <v>79</v>
      </c>
      <c r="AX1249" s="11" t="s">
        <v>79</v>
      </c>
      <c r="AY1249" s="11" t="s">
        <v>28</v>
      </c>
      <c r="AZ1249" s="11" t="s">
        <v>66</v>
      </c>
      <c r="BA1249" s="182" t="s">
        <v>137</v>
      </c>
    </row>
    <row r="1250" spans="1:67" s="266" customFormat="1" ht="16.5" customHeight="1" x14ac:dyDescent="0.2">
      <c r="A1250" s="200"/>
      <c r="B1250" s="28"/>
      <c r="C1250" s="214" t="s">
        <v>1681</v>
      </c>
      <c r="D1250" s="183" t="s">
        <v>217</v>
      </c>
      <c r="E1250" s="320" t="s">
        <v>1682</v>
      </c>
      <c r="F1250" s="321" t="s">
        <v>1683</v>
      </c>
      <c r="G1250" s="183" t="s">
        <v>285</v>
      </c>
      <c r="H1250" s="184">
        <v>3</v>
      </c>
      <c r="I1250" s="185">
        <v>155</v>
      </c>
      <c r="J1250" s="186">
        <f>ROUND(I1250*H1250,2)</f>
        <v>465</v>
      </c>
      <c r="K1250" s="321" t="s">
        <v>143</v>
      </c>
      <c r="L1250" s="187"/>
      <c r="M1250" s="188" t="s">
        <v>1</v>
      </c>
      <c r="N1250" s="189" t="s">
        <v>38</v>
      </c>
      <c r="O1250" s="53"/>
      <c r="P1250" s="160">
        <f>O1250*H1250</f>
        <v>0</v>
      </c>
      <c r="Q1250" s="160">
        <v>4.1999999999999997E-3</v>
      </c>
      <c r="R1250" s="160">
        <f>Q1250*H1250</f>
        <v>1.26E-2</v>
      </c>
      <c r="S1250" s="283"/>
      <c r="T1250" s="283">
        <v>0</v>
      </c>
      <c r="U1250" s="287"/>
      <c r="V1250" s="161">
        <f>T1250*H1250</f>
        <v>0</v>
      </c>
      <c r="AT1250" s="268" t="s">
        <v>292</v>
      </c>
      <c r="AV1250" s="268" t="s">
        <v>217</v>
      </c>
      <c r="AW1250" s="268" t="s">
        <v>79</v>
      </c>
      <c r="BA1250" s="268" t="s">
        <v>137</v>
      </c>
      <c r="BG1250" s="162">
        <f>IF(N1250="základní",J1250,0)</f>
        <v>0</v>
      </c>
      <c r="BH1250" s="162">
        <f>IF(N1250="snížená",J1250,0)</f>
        <v>465</v>
      </c>
      <c r="BI1250" s="162">
        <f>IF(N1250="zákl. přenesená",J1250,0)</f>
        <v>0</v>
      </c>
      <c r="BJ1250" s="162">
        <f>IF(N1250="sníž. přenesená",J1250,0)</f>
        <v>0</v>
      </c>
      <c r="BK1250" s="162">
        <f>IF(N1250="nulová",J1250,0)</f>
        <v>0</v>
      </c>
      <c r="BL1250" s="268" t="s">
        <v>79</v>
      </c>
      <c r="BM1250" s="162">
        <f>ROUND(I1250*H1250,2)</f>
        <v>465</v>
      </c>
      <c r="BN1250" s="268" t="s">
        <v>205</v>
      </c>
      <c r="BO1250" s="268" t="s">
        <v>1684</v>
      </c>
    </row>
    <row r="1251" spans="1:67" s="11" customFormat="1" x14ac:dyDescent="0.2">
      <c r="A1251" s="241"/>
      <c r="B1251" s="173"/>
      <c r="C1251" s="198"/>
      <c r="D1251" s="165" t="s">
        <v>146</v>
      </c>
      <c r="E1251" s="175" t="s">
        <v>1</v>
      </c>
      <c r="F1251" s="175" t="s">
        <v>153</v>
      </c>
      <c r="G1251" s="174"/>
      <c r="H1251" s="176">
        <v>3</v>
      </c>
      <c r="I1251" s="177"/>
      <c r="J1251" s="174"/>
      <c r="K1251" s="174"/>
      <c r="L1251" s="178"/>
      <c r="M1251" s="179"/>
      <c r="N1251" s="180"/>
      <c r="O1251" s="180"/>
      <c r="P1251" s="180"/>
      <c r="Q1251" s="180"/>
      <c r="R1251" s="180"/>
      <c r="S1251" s="283"/>
      <c r="T1251" s="290"/>
      <c r="U1251" s="287"/>
      <c r="V1251" s="181"/>
      <c r="AV1251" s="182" t="s">
        <v>146</v>
      </c>
      <c r="AW1251" s="182" t="s">
        <v>79</v>
      </c>
      <c r="AX1251" s="11" t="s">
        <v>79</v>
      </c>
      <c r="AY1251" s="11" t="s">
        <v>28</v>
      </c>
      <c r="AZ1251" s="11" t="s">
        <v>66</v>
      </c>
      <c r="BA1251" s="182" t="s">
        <v>137</v>
      </c>
    </row>
    <row r="1252" spans="1:67" s="266" customFormat="1" ht="16.5" customHeight="1" x14ac:dyDescent="0.2">
      <c r="A1252" s="200"/>
      <c r="B1252" s="28"/>
      <c r="C1252" s="214" t="s">
        <v>1685</v>
      </c>
      <c r="D1252" s="183" t="s">
        <v>217</v>
      </c>
      <c r="E1252" s="320" t="s">
        <v>1686</v>
      </c>
      <c r="F1252" s="321" t="s">
        <v>1687</v>
      </c>
      <c r="G1252" s="183" t="s">
        <v>285</v>
      </c>
      <c r="H1252" s="184">
        <v>6</v>
      </c>
      <c r="I1252" s="185">
        <v>5</v>
      </c>
      <c r="J1252" s="186">
        <f>ROUND(I1252*H1252,2)</f>
        <v>30</v>
      </c>
      <c r="K1252" s="321" t="s">
        <v>143</v>
      </c>
      <c r="L1252" s="187"/>
      <c r="M1252" s="188" t="s">
        <v>1</v>
      </c>
      <c r="N1252" s="189" t="s">
        <v>38</v>
      </c>
      <c r="O1252" s="53"/>
      <c r="P1252" s="160">
        <f>O1252*H1252</f>
        <v>0</v>
      </c>
      <c r="Q1252" s="160">
        <v>0</v>
      </c>
      <c r="R1252" s="160">
        <f>Q1252*H1252</f>
        <v>0</v>
      </c>
      <c r="S1252" s="283"/>
      <c r="T1252" s="283">
        <v>0</v>
      </c>
      <c r="U1252" s="287"/>
      <c r="V1252" s="161">
        <f>T1252*H1252</f>
        <v>0</v>
      </c>
      <c r="AT1252" s="268" t="s">
        <v>292</v>
      </c>
      <c r="AV1252" s="268" t="s">
        <v>217</v>
      </c>
      <c r="AW1252" s="268" t="s">
        <v>79</v>
      </c>
      <c r="BA1252" s="268" t="s">
        <v>137</v>
      </c>
      <c r="BG1252" s="162">
        <f>IF(N1252="základní",J1252,0)</f>
        <v>0</v>
      </c>
      <c r="BH1252" s="162">
        <f>IF(N1252="snížená",J1252,0)</f>
        <v>30</v>
      </c>
      <c r="BI1252" s="162">
        <f>IF(N1252="zákl. přenesená",J1252,0)</f>
        <v>0</v>
      </c>
      <c r="BJ1252" s="162">
        <f>IF(N1252="sníž. přenesená",J1252,0)</f>
        <v>0</v>
      </c>
      <c r="BK1252" s="162">
        <f>IF(N1252="nulová",J1252,0)</f>
        <v>0</v>
      </c>
      <c r="BL1252" s="268" t="s">
        <v>79</v>
      </c>
      <c r="BM1252" s="162">
        <f>ROUND(I1252*H1252,2)</f>
        <v>30</v>
      </c>
      <c r="BN1252" s="268" t="s">
        <v>205</v>
      </c>
      <c r="BO1252" s="268" t="s">
        <v>1688</v>
      </c>
    </row>
    <row r="1253" spans="1:67" s="11" customFormat="1" x14ac:dyDescent="0.2">
      <c r="A1253" s="241"/>
      <c r="B1253" s="173"/>
      <c r="C1253" s="198"/>
      <c r="D1253" s="165" t="s">
        <v>146</v>
      </c>
      <c r="E1253" s="175" t="s">
        <v>1</v>
      </c>
      <c r="F1253" s="175" t="s">
        <v>167</v>
      </c>
      <c r="G1253" s="174"/>
      <c r="H1253" s="176">
        <v>6</v>
      </c>
      <c r="I1253" s="177"/>
      <c r="J1253" s="174"/>
      <c r="K1253" s="174"/>
      <c r="L1253" s="178"/>
      <c r="M1253" s="179"/>
      <c r="N1253" s="180"/>
      <c r="O1253" s="180"/>
      <c r="P1253" s="180"/>
      <c r="Q1253" s="180"/>
      <c r="R1253" s="180"/>
      <c r="S1253" s="283"/>
      <c r="T1253" s="290"/>
      <c r="U1253" s="287"/>
      <c r="V1253" s="181"/>
      <c r="AV1253" s="182" t="s">
        <v>146</v>
      </c>
      <c r="AW1253" s="182" t="s">
        <v>79</v>
      </c>
      <c r="AX1253" s="11" t="s">
        <v>79</v>
      </c>
      <c r="AY1253" s="11" t="s">
        <v>28</v>
      </c>
      <c r="AZ1253" s="11" t="s">
        <v>66</v>
      </c>
      <c r="BA1253" s="182" t="s">
        <v>137</v>
      </c>
    </row>
    <row r="1254" spans="1:67" s="266" customFormat="1" ht="16.5" customHeight="1" x14ac:dyDescent="0.2">
      <c r="A1254" s="200"/>
      <c r="B1254" s="28"/>
      <c r="C1254" s="196" t="s">
        <v>1689</v>
      </c>
      <c r="D1254" s="154" t="s">
        <v>139</v>
      </c>
      <c r="E1254" s="318" t="s">
        <v>1690</v>
      </c>
      <c r="F1254" s="319" t="s">
        <v>1691</v>
      </c>
      <c r="G1254" s="154" t="s">
        <v>722</v>
      </c>
      <c r="H1254" s="155">
        <v>56</v>
      </c>
      <c r="I1254" s="156">
        <v>350</v>
      </c>
      <c r="J1254" s="157">
        <f>ROUND(I1254*H1254,2)</f>
        <v>19600</v>
      </c>
      <c r="K1254" s="319" t="s">
        <v>143</v>
      </c>
      <c r="L1254" s="32"/>
      <c r="M1254" s="158" t="s">
        <v>1</v>
      </c>
      <c r="N1254" s="159" t="s">
        <v>38</v>
      </c>
      <c r="O1254" s="53"/>
      <c r="P1254" s="160">
        <f>O1254*H1254</f>
        <v>0</v>
      </c>
      <c r="Q1254" s="160">
        <v>0</v>
      </c>
      <c r="R1254" s="160">
        <f>Q1254*H1254</f>
        <v>0</v>
      </c>
      <c r="S1254" s="283"/>
      <c r="T1254" s="283">
        <v>0</v>
      </c>
      <c r="U1254" s="287"/>
      <c r="V1254" s="161">
        <f>T1254*H1254</f>
        <v>0</v>
      </c>
      <c r="AT1254" s="268" t="s">
        <v>205</v>
      </c>
      <c r="AV1254" s="268" t="s">
        <v>139</v>
      </c>
      <c r="AW1254" s="268" t="s">
        <v>79</v>
      </c>
      <c r="BA1254" s="268" t="s">
        <v>137</v>
      </c>
      <c r="BG1254" s="162">
        <f>IF(N1254="základní",J1254,0)</f>
        <v>0</v>
      </c>
      <c r="BH1254" s="162">
        <f>IF(N1254="snížená",J1254,0)</f>
        <v>19600</v>
      </c>
      <c r="BI1254" s="162">
        <f>IF(N1254="zákl. přenesená",J1254,0)</f>
        <v>0</v>
      </c>
      <c r="BJ1254" s="162">
        <f>IF(N1254="sníž. přenesená",J1254,0)</f>
        <v>0</v>
      </c>
      <c r="BK1254" s="162">
        <f>IF(N1254="nulová",J1254,0)</f>
        <v>0</v>
      </c>
      <c r="BL1254" s="268" t="s">
        <v>79</v>
      </c>
      <c r="BM1254" s="162">
        <f>ROUND(I1254*H1254,2)</f>
        <v>19600</v>
      </c>
      <c r="BN1254" s="268" t="s">
        <v>205</v>
      </c>
      <c r="BO1254" s="268" t="s">
        <v>1692</v>
      </c>
    </row>
    <row r="1255" spans="1:67" s="11" customFormat="1" x14ac:dyDescent="0.2">
      <c r="A1255" s="241"/>
      <c r="B1255" s="173"/>
      <c r="C1255" s="198"/>
      <c r="D1255" s="165" t="s">
        <v>146</v>
      </c>
      <c r="E1255" s="175" t="s">
        <v>1</v>
      </c>
      <c r="F1255" s="175" t="s">
        <v>413</v>
      </c>
      <c r="G1255" s="174"/>
      <c r="H1255" s="176">
        <v>56</v>
      </c>
      <c r="I1255" s="177"/>
      <c r="J1255" s="174"/>
      <c r="K1255" s="174"/>
      <c r="L1255" s="178"/>
      <c r="M1255" s="179"/>
      <c r="N1255" s="180"/>
      <c r="O1255" s="180"/>
      <c r="P1255" s="180"/>
      <c r="Q1255" s="180"/>
      <c r="R1255" s="180"/>
      <c r="S1255" s="283"/>
      <c r="T1255" s="290"/>
      <c r="U1255" s="287"/>
      <c r="V1255" s="181"/>
      <c r="AV1255" s="182" t="s">
        <v>146</v>
      </c>
      <c r="AW1255" s="182" t="s">
        <v>79</v>
      </c>
      <c r="AX1255" s="11" t="s">
        <v>79</v>
      </c>
      <c r="AY1255" s="11" t="s">
        <v>28</v>
      </c>
      <c r="AZ1255" s="11" t="s">
        <v>66</v>
      </c>
      <c r="BA1255" s="182" t="s">
        <v>137</v>
      </c>
    </row>
    <row r="1256" spans="1:67" s="266" customFormat="1" ht="16.5" customHeight="1" x14ac:dyDescent="0.2">
      <c r="A1256" s="200"/>
      <c r="B1256" s="28"/>
      <c r="C1256" s="196" t="s">
        <v>1693</v>
      </c>
      <c r="D1256" s="154" t="s">
        <v>139</v>
      </c>
      <c r="E1256" s="318" t="s">
        <v>1694</v>
      </c>
      <c r="F1256" s="319" t="s">
        <v>1695</v>
      </c>
      <c r="G1256" s="154" t="s">
        <v>1017</v>
      </c>
      <c r="H1256" s="190">
        <v>4079.7</v>
      </c>
      <c r="I1256" s="156">
        <v>0.75</v>
      </c>
      <c r="J1256" s="157">
        <f>ROUND(I1256*H1256,2)</f>
        <v>3059.78</v>
      </c>
      <c r="K1256" s="319" t="s">
        <v>143</v>
      </c>
      <c r="L1256" s="32"/>
      <c r="M1256" s="158" t="s">
        <v>1</v>
      </c>
      <c r="N1256" s="159" t="s">
        <v>38</v>
      </c>
      <c r="O1256" s="53"/>
      <c r="P1256" s="160">
        <f>O1256*H1256</f>
        <v>0</v>
      </c>
      <c r="Q1256" s="160">
        <v>0</v>
      </c>
      <c r="R1256" s="160">
        <f>Q1256*H1256</f>
        <v>0</v>
      </c>
      <c r="S1256" s="283"/>
      <c r="T1256" s="283">
        <v>0</v>
      </c>
      <c r="U1256" s="287"/>
      <c r="V1256" s="161">
        <f>T1256*H1256</f>
        <v>0</v>
      </c>
      <c r="AT1256" s="268" t="s">
        <v>205</v>
      </c>
      <c r="AV1256" s="268" t="s">
        <v>139</v>
      </c>
      <c r="AW1256" s="268" t="s">
        <v>79</v>
      </c>
      <c r="BA1256" s="268" t="s">
        <v>137</v>
      </c>
      <c r="BG1256" s="162">
        <f>IF(N1256="základní",J1256,0)</f>
        <v>0</v>
      </c>
      <c r="BH1256" s="162">
        <f>IF(N1256="snížená",J1256,0)</f>
        <v>3059.78</v>
      </c>
      <c r="BI1256" s="162">
        <f>IF(N1256="zákl. přenesená",J1256,0)</f>
        <v>0</v>
      </c>
      <c r="BJ1256" s="162">
        <f>IF(N1256="sníž. přenesená",J1256,0)</f>
        <v>0</v>
      </c>
      <c r="BK1256" s="162">
        <f>IF(N1256="nulová",J1256,0)</f>
        <v>0</v>
      </c>
      <c r="BL1256" s="268" t="s">
        <v>79</v>
      </c>
      <c r="BM1256" s="162">
        <f>ROUND(I1256*H1256,2)</f>
        <v>3059.78</v>
      </c>
      <c r="BN1256" s="268" t="s">
        <v>205</v>
      </c>
      <c r="BO1256" s="268" t="s">
        <v>1696</v>
      </c>
    </row>
    <row r="1257" spans="1:67" s="9" customFormat="1" ht="22.9" customHeight="1" x14ac:dyDescent="0.2">
      <c r="A1257" s="239"/>
      <c r="B1257" s="138"/>
      <c r="C1257" s="213"/>
      <c r="D1257" s="140" t="s">
        <v>65</v>
      </c>
      <c r="E1257" s="152" t="s">
        <v>1697</v>
      </c>
      <c r="F1257" s="152" t="s">
        <v>1698</v>
      </c>
      <c r="G1257" s="139"/>
      <c r="H1257" s="139"/>
      <c r="I1257" s="142"/>
      <c r="J1257" s="153">
        <f>BM1257</f>
        <v>86256.82</v>
      </c>
      <c r="K1257" s="139"/>
      <c r="L1257" s="144"/>
      <c r="M1257" s="145"/>
      <c r="N1257" s="146"/>
      <c r="O1257" s="146"/>
      <c r="P1257" s="147">
        <f>SUM(P1258:P1341)</f>
        <v>0</v>
      </c>
      <c r="Q1257" s="146"/>
      <c r="R1257" s="147">
        <f>SUM(R1258:R1341)</f>
        <v>0.12806000000000001</v>
      </c>
      <c r="S1257" s="270">
        <f>SUM(S1258:S1341)</f>
        <v>0</v>
      </c>
      <c r="T1257" s="271"/>
      <c r="U1257" s="272">
        <f>SUM(U1258:U1341)</f>
        <v>0</v>
      </c>
      <c r="V1257" s="148">
        <f>SUM(V1258:V1341)</f>
        <v>0</v>
      </c>
      <c r="AT1257" s="149" t="s">
        <v>79</v>
      </c>
      <c r="AV1257" s="150" t="s">
        <v>65</v>
      </c>
      <c r="AW1257" s="150" t="s">
        <v>73</v>
      </c>
      <c r="BA1257" s="149" t="s">
        <v>137</v>
      </c>
      <c r="BM1257" s="151">
        <f>SUM(BM1258:BM1341)</f>
        <v>86256.82</v>
      </c>
    </row>
    <row r="1258" spans="1:67" s="266" customFormat="1" ht="16.5" customHeight="1" x14ac:dyDescent="0.2">
      <c r="A1258" s="200"/>
      <c r="B1258" s="28"/>
      <c r="C1258" s="196" t="s">
        <v>1699</v>
      </c>
      <c r="D1258" s="154" t="s">
        <v>139</v>
      </c>
      <c r="E1258" s="318" t="s">
        <v>1700</v>
      </c>
      <c r="F1258" s="319" t="s">
        <v>1701</v>
      </c>
      <c r="G1258" s="154" t="s">
        <v>263</v>
      </c>
      <c r="H1258" s="155">
        <v>270</v>
      </c>
      <c r="I1258" s="156">
        <v>30</v>
      </c>
      <c r="J1258" s="157">
        <f>ROUND(I1258*H1258,2)</f>
        <v>8100</v>
      </c>
      <c r="K1258" s="319" t="s">
        <v>143</v>
      </c>
      <c r="L1258" s="32"/>
      <c r="M1258" s="158" t="s">
        <v>1</v>
      </c>
      <c r="N1258" s="159" t="s">
        <v>38</v>
      </c>
      <c r="O1258" s="53"/>
      <c r="P1258" s="160">
        <f>O1258*H1258</f>
        <v>0</v>
      </c>
      <c r="Q1258" s="160">
        <v>0</v>
      </c>
      <c r="R1258" s="160">
        <f>Q1258*H1258</f>
        <v>0</v>
      </c>
      <c r="S1258" s="283"/>
      <c r="T1258" s="283">
        <v>0</v>
      </c>
      <c r="U1258" s="287"/>
      <c r="V1258" s="161">
        <f>T1258*H1258</f>
        <v>0</v>
      </c>
      <c r="AT1258" s="268" t="s">
        <v>205</v>
      </c>
      <c r="AV1258" s="268" t="s">
        <v>139</v>
      </c>
      <c r="AW1258" s="268" t="s">
        <v>79</v>
      </c>
      <c r="BA1258" s="268" t="s">
        <v>137</v>
      </c>
      <c r="BG1258" s="162">
        <f>IF(N1258="základní",J1258,0)</f>
        <v>0</v>
      </c>
      <c r="BH1258" s="162">
        <f>IF(N1258="snížená",J1258,0)</f>
        <v>8100</v>
      </c>
      <c r="BI1258" s="162">
        <f>IF(N1258="zákl. přenesená",J1258,0)</f>
        <v>0</v>
      </c>
      <c r="BJ1258" s="162">
        <f>IF(N1258="sníž. přenesená",J1258,0)</f>
        <v>0</v>
      </c>
      <c r="BK1258" s="162">
        <f>IF(N1258="nulová",J1258,0)</f>
        <v>0</v>
      </c>
      <c r="BL1258" s="268" t="s">
        <v>79</v>
      </c>
      <c r="BM1258" s="162">
        <f>ROUND(I1258*H1258,2)</f>
        <v>8100</v>
      </c>
      <c r="BN1258" s="268" t="s">
        <v>205</v>
      </c>
      <c r="BO1258" s="268" t="s">
        <v>1702</v>
      </c>
    </row>
    <row r="1259" spans="1:67" s="10" customFormat="1" x14ac:dyDescent="0.2">
      <c r="A1259" s="240"/>
      <c r="B1259" s="163"/>
      <c r="C1259" s="197"/>
      <c r="D1259" s="165" t="s">
        <v>146</v>
      </c>
      <c r="E1259" s="166" t="s">
        <v>1</v>
      </c>
      <c r="F1259" s="166" t="s">
        <v>635</v>
      </c>
      <c r="G1259" s="164"/>
      <c r="H1259" s="166" t="s">
        <v>1</v>
      </c>
      <c r="I1259" s="167"/>
      <c r="J1259" s="164"/>
      <c r="K1259" s="164"/>
      <c r="L1259" s="168"/>
      <c r="M1259" s="169"/>
      <c r="N1259" s="170"/>
      <c r="O1259" s="170"/>
      <c r="P1259" s="170"/>
      <c r="Q1259" s="170"/>
      <c r="R1259" s="170"/>
      <c r="S1259" s="283"/>
      <c r="T1259" s="288"/>
      <c r="U1259" s="287"/>
      <c r="V1259" s="171"/>
      <c r="AV1259" s="172" t="s">
        <v>146</v>
      </c>
      <c r="AW1259" s="172" t="s">
        <v>79</v>
      </c>
      <c r="AX1259" s="10" t="s">
        <v>73</v>
      </c>
      <c r="AY1259" s="10" t="s">
        <v>28</v>
      </c>
      <c r="AZ1259" s="10" t="s">
        <v>66</v>
      </c>
      <c r="BA1259" s="172" t="s">
        <v>137</v>
      </c>
    </row>
    <row r="1260" spans="1:67" s="11" customFormat="1" x14ac:dyDescent="0.2">
      <c r="A1260" s="241"/>
      <c r="B1260" s="173"/>
      <c r="C1260" s="198"/>
      <c r="D1260" s="165" t="s">
        <v>146</v>
      </c>
      <c r="E1260" s="175" t="s">
        <v>1</v>
      </c>
      <c r="F1260" s="175" t="s">
        <v>1404</v>
      </c>
      <c r="G1260" s="174"/>
      <c r="H1260" s="176">
        <v>270</v>
      </c>
      <c r="I1260" s="177"/>
      <c r="J1260" s="174"/>
      <c r="K1260" s="174"/>
      <c r="L1260" s="178"/>
      <c r="M1260" s="179"/>
      <c r="N1260" s="180"/>
      <c r="O1260" s="180"/>
      <c r="P1260" s="180"/>
      <c r="Q1260" s="180"/>
      <c r="R1260" s="180"/>
      <c r="S1260" s="283"/>
      <c r="T1260" s="290"/>
      <c r="U1260" s="287"/>
      <c r="V1260" s="181"/>
      <c r="AV1260" s="182" t="s">
        <v>146</v>
      </c>
      <c r="AW1260" s="182" t="s">
        <v>79</v>
      </c>
      <c r="AX1260" s="11" t="s">
        <v>79</v>
      </c>
      <c r="AY1260" s="11" t="s">
        <v>28</v>
      </c>
      <c r="AZ1260" s="11" t="s">
        <v>66</v>
      </c>
      <c r="BA1260" s="182" t="s">
        <v>137</v>
      </c>
    </row>
    <row r="1261" spans="1:67" s="266" customFormat="1" ht="16.5" customHeight="1" x14ac:dyDescent="0.2">
      <c r="A1261" s="200"/>
      <c r="B1261" s="28"/>
      <c r="C1261" s="214" t="s">
        <v>1703</v>
      </c>
      <c r="D1261" s="183" t="s">
        <v>217</v>
      </c>
      <c r="E1261" s="320" t="s">
        <v>1704</v>
      </c>
      <c r="F1261" s="321" t="s">
        <v>1705</v>
      </c>
      <c r="G1261" s="183" t="s">
        <v>263</v>
      </c>
      <c r="H1261" s="184">
        <v>110</v>
      </c>
      <c r="I1261" s="185">
        <v>15</v>
      </c>
      <c r="J1261" s="186">
        <f>ROUND(I1261*H1261,2)</f>
        <v>1650</v>
      </c>
      <c r="K1261" s="321" t="s">
        <v>143</v>
      </c>
      <c r="L1261" s="187"/>
      <c r="M1261" s="188" t="s">
        <v>1</v>
      </c>
      <c r="N1261" s="189" t="s">
        <v>38</v>
      </c>
      <c r="O1261" s="53"/>
      <c r="P1261" s="160">
        <f>O1261*H1261</f>
        <v>0</v>
      </c>
      <c r="Q1261" s="160">
        <v>4.0000000000000003E-5</v>
      </c>
      <c r="R1261" s="160">
        <f>Q1261*H1261</f>
        <v>4.4000000000000003E-3</v>
      </c>
      <c r="S1261" s="283"/>
      <c r="T1261" s="283">
        <v>0</v>
      </c>
      <c r="U1261" s="287"/>
      <c r="V1261" s="161">
        <f>T1261*H1261</f>
        <v>0</v>
      </c>
      <c r="AT1261" s="268" t="s">
        <v>292</v>
      </c>
      <c r="AV1261" s="268" t="s">
        <v>217</v>
      </c>
      <c r="AW1261" s="268" t="s">
        <v>79</v>
      </c>
      <c r="BA1261" s="268" t="s">
        <v>137</v>
      </c>
      <c r="BG1261" s="162">
        <f>IF(N1261="základní",J1261,0)</f>
        <v>0</v>
      </c>
      <c r="BH1261" s="162">
        <f>IF(N1261="snížená",J1261,0)</f>
        <v>1650</v>
      </c>
      <c r="BI1261" s="162">
        <f>IF(N1261="zákl. přenesená",J1261,0)</f>
        <v>0</v>
      </c>
      <c r="BJ1261" s="162">
        <f>IF(N1261="sníž. přenesená",J1261,0)</f>
        <v>0</v>
      </c>
      <c r="BK1261" s="162">
        <f>IF(N1261="nulová",J1261,0)</f>
        <v>0</v>
      </c>
      <c r="BL1261" s="268" t="s">
        <v>79</v>
      </c>
      <c r="BM1261" s="162">
        <f>ROUND(I1261*H1261,2)</f>
        <v>1650</v>
      </c>
      <c r="BN1261" s="268" t="s">
        <v>205</v>
      </c>
      <c r="BO1261" s="268" t="s">
        <v>1706</v>
      </c>
    </row>
    <row r="1262" spans="1:67" s="11" customFormat="1" x14ac:dyDescent="0.2">
      <c r="A1262" s="241"/>
      <c r="B1262" s="173"/>
      <c r="C1262" s="198"/>
      <c r="D1262" s="165" t="s">
        <v>146</v>
      </c>
      <c r="E1262" s="175" t="s">
        <v>1</v>
      </c>
      <c r="F1262" s="175" t="s">
        <v>702</v>
      </c>
      <c r="G1262" s="174"/>
      <c r="H1262" s="176">
        <v>110</v>
      </c>
      <c r="I1262" s="177"/>
      <c r="J1262" s="174"/>
      <c r="K1262" s="174"/>
      <c r="L1262" s="178"/>
      <c r="M1262" s="179"/>
      <c r="N1262" s="180"/>
      <c r="O1262" s="180"/>
      <c r="P1262" s="180"/>
      <c r="Q1262" s="180"/>
      <c r="R1262" s="180"/>
      <c r="S1262" s="283"/>
      <c r="T1262" s="290"/>
      <c r="U1262" s="287"/>
      <c r="V1262" s="181"/>
      <c r="AV1262" s="182" t="s">
        <v>146</v>
      </c>
      <c r="AW1262" s="182" t="s">
        <v>79</v>
      </c>
      <c r="AX1262" s="11" t="s">
        <v>79</v>
      </c>
      <c r="AY1262" s="11" t="s">
        <v>28</v>
      </c>
      <c r="AZ1262" s="11" t="s">
        <v>66</v>
      </c>
      <c r="BA1262" s="182" t="s">
        <v>137</v>
      </c>
    </row>
    <row r="1263" spans="1:67" s="266" customFormat="1" ht="16.5" customHeight="1" x14ac:dyDescent="0.2">
      <c r="A1263" s="200"/>
      <c r="B1263" s="28"/>
      <c r="C1263" s="214" t="s">
        <v>1707</v>
      </c>
      <c r="D1263" s="183" t="s">
        <v>217</v>
      </c>
      <c r="E1263" s="320" t="s">
        <v>1708</v>
      </c>
      <c r="F1263" s="321" t="s">
        <v>1709</v>
      </c>
      <c r="G1263" s="183" t="s">
        <v>263</v>
      </c>
      <c r="H1263" s="184">
        <v>160</v>
      </c>
      <c r="I1263" s="185">
        <v>17</v>
      </c>
      <c r="J1263" s="186">
        <f>ROUND(I1263*H1263,2)</f>
        <v>2720</v>
      </c>
      <c r="K1263" s="321" t="s">
        <v>143</v>
      </c>
      <c r="L1263" s="187"/>
      <c r="M1263" s="188" t="s">
        <v>1</v>
      </c>
      <c r="N1263" s="189" t="s">
        <v>38</v>
      </c>
      <c r="O1263" s="53"/>
      <c r="P1263" s="160">
        <f>O1263*H1263</f>
        <v>0</v>
      </c>
      <c r="Q1263" s="160">
        <v>1E-4</v>
      </c>
      <c r="R1263" s="160">
        <f>Q1263*H1263</f>
        <v>1.6E-2</v>
      </c>
      <c r="S1263" s="283"/>
      <c r="T1263" s="283">
        <v>0</v>
      </c>
      <c r="U1263" s="287"/>
      <c r="V1263" s="161">
        <f>T1263*H1263</f>
        <v>0</v>
      </c>
      <c r="AT1263" s="268" t="s">
        <v>292</v>
      </c>
      <c r="AV1263" s="268" t="s">
        <v>217</v>
      </c>
      <c r="AW1263" s="268" t="s">
        <v>79</v>
      </c>
      <c r="BA1263" s="268" t="s">
        <v>137</v>
      </c>
      <c r="BG1263" s="162">
        <f>IF(N1263="základní",J1263,0)</f>
        <v>0</v>
      </c>
      <c r="BH1263" s="162">
        <f>IF(N1263="snížená",J1263,0)</f>
        <v>2720</v>
      </c>
      <c r="BI1263" s="162">
        <f>IF(N1263="zákl. přenesená",J1263,0)</f>
        <v>0</v>
      </c>
      <c r="BJ1263" s="162">
        <f>IF(N1263="sníž. přenesená",J1263,0)</f>
        <v>0</v>
      </c>
      <c r="BK1263" s="162">
        <f>IF(N1263="nulová",J1263,0)</f>
        <v>0</v>
      </c>
      <c r="BL1263" s="268" t="s">
        <v>79</v>
      </c>
      <c r="BM1263" s="162">
        <f>ROUND(I1263*H1263,2)</f>
        <v>2720</v>
      </c>
      <c r="BN1263" s="268" t="s">
        <v>205</v>
      </c>
      <c r="BO1263" s="268" t="s">
        <v>1710</v>
      </c>
    </row>
    <row r="1264" spans="1:67" s="11" customFormat="1" x14ac:dyDescent="0.2">
      <c r="A1264" s="241"/>
      <c r="B1264" s="173"/>
      <c r="C1264" s="198"/>
      <c r="D1264" s="165" t="s">
        <v>146</v>
      </c>
      <c r="E1264" s="175" t="s">
        <v>1</v>
      </c>
      <c r="F1264" s="175" t="s">
        <v>932</v>
      </c>
      <c r="G1264" s="174"/>
      <c r="H1264" s="176">
        <v>160</v>
      </c>
      <c r="I1264" s="177"/>
      <c r="J1264" s="174"/>
      <c r="K1264" s="174"/>
      <c r="L1264" s="178"/>
      <c r="M1264" s="179"/>
      <c r="N1264" s="180"/>
      <c r="O1264" s="180"/>
      <c r="P1264" s="180"/>
      <c r="Q1264" s="180"/>
      <c r="R1264" s="180"/>
      <c r="S1264" s="283"/>
      <c r="T1264" s="290"/>
      <c r="U1264" s="287"/>
      <c r="V1264" s="181"/>
      <c r="AV1264" s="182" t="s">
        <v>146</v>
      </c>
      <c r="AW1264" s="182" t="s">
        <v>79</v>
      </c>
      <c r="AX1264" s="11" t="s">
        <v>79</v>
      </c>
      <c r="AY1264" s="11" t="s">
        <v>28</v>
      </c>
      <c r="AZ1264" s="11" t="s">
        <v>66</v>
      </c>
      <c r="BA1264" s="182" t="s">
        <v>137</v>
      </c>
    </row>
    <row r="1265" spans="1:67" s="266" customFormat="1" ht="16.5" customHeight="1" x14ac:dyDescent="0.2">
      <c r="A1265" s="200"/>
      <c r="B1265" s="28"/>
      <c r="C1265" s="196" t="s">
        <v>1711</v>
      </c>
      <c r="D1265" s="154" t="s">
        <v>139</v>
      </c>
      <c r="E1265" s="318" t="s">
        <v>1712</v>
      </c>
      <c r="F1265" s="319" t="s">
        <v>1713</v>
      </c>
      <c r="G1265" s="154" t="s">
        <v>285</v>
      </c>
      <c r="H1265" s="155">
        <v>36</v>
      </c>
      <c r="I1265" s="156">
        <v>30</v>
      </c>
      <c r="J1265" s="157">
        <f>ROUND(I1265*H1265,2)</f>
        <v>1080</v>
      </c>
      <c r="K1265" s="319" t="s">
        <v>143</v>
      </c>
      <c r="L1265" s="32"/>
      <c r="M1265" s="158" t="s">
        <v>1</v>
      </c>
      <c r="N1265" s="159" t="s">
        <v>38</v>
      </c>
      <c r="O1265" s="53"/>
      <c r="P1265" s="160">
        <f>O1265*H1265</f>
        <v>0</v>
      </c>
      <c r="Q1265" s="160">
        <v>0</v>
      </c>
      <c r="R1265" s="160">
        <f>Q1265*H1265</f>
        <v>0</v>
      </c>
      <c r="S1265" s="283"/>
      <c r="T1265" s="283">
        <v>0</v>
      </c>
      <c r="U1265" s="287"/>
      <c r="V1265" s="161">
        <f>T1265*H1265</f>
        <v>0</v>
      </c>
      <c r="AT1265" s="268" t="s">
        <v>205</v>
      </c>
      <c r="AV1265" s="268" t="s">
        <v>139</v>
      </c>
      <c r="AW1265" s="268" t="s">
        <v>79</v>
      </c>
      <c r="BA1265" s="268" t="s">
        <v>137</v>
      </c>
      <c r="BG1265" s="162">
        <f>IF(N1265="základní",J1265,0)</f>
        <v>0</v>
      </c>
      <c r="BH1265" s="162">
        <f>IF(N1265="snížená",J1265,0)</f>
        <v>1080</v>
      </c>
      <c r="BI1265" s="162">
        <f>IF(N1265="zákl. přenesená",J1265,0)</f>
        <v>0</v>
      </c>
      <c r="BJ1265" s="162">
        <f>IF(N1265="sníž. přenesená",J1265,0)</f>
        <v>0</v>
      </c>
      <c r="BK1265" s="162">
        <f>IF(N1265="nulová",J1265,0)</f>
        <v>0</v>
      </c>
      <c r="BL1265" s="268" t="s">
        <v>79</v>
      </c>
      <c r="BM1265" s="162">
        <f>ROUND(I1265*H1265,2)</f>
        <v>1080</v>
      </c>
      <c r="BN1265" s="268" t="s">
        <v>205</v>
      </c>
      <c r="BO1265" s="268" t="s">
        <v>1714</v>
      </c>
    </row>
    <row r="1266" spans="1:67" s="10" customFormat="1" x14ac:dyDescent="0.2">
      <c r="A1266" s="240"/>
      <c r="B1266" s="163"/>
      <c r="C1266" s="197"/>
      <c r="D1266" s="165" t="s">
        <v>146</v>
      </c>
      <c r="E1266" s="166" t="s">
        <v>1</v>
      </c>
      <c r="F1266" s="166" t="s">
        <v>635</v>
      </c>
      <c r="G1266" s="164"/>
      <c r="H1266" s="166" t="s">
        <v>1</v>
      </c>
      <c r="I1266" s="167"/>
      <c r="J1266" s="164"/>
      <c r="K1266" s="164"/>
      <c r="L1266" s="168"/>
      <c r="M1266" s="169"/>
      <c r="N1266" s="170"/>
      <c r="O1266" s="170"/>
      <c r="P1266" s="170"/>
      <c r="Q1266" s="170"/>
      <c r="R1266" s="170"/>
      <c r="S1266" s="283"/>
      <c r="T1266" s="288"/>
      <c r="U1266" s="287"/>
      <c r="V1266" s="171"/>
      <c r="AV1266" s="172" t="s">
        <v>146</v>
      </c>
      <c r="AW1266" s="172" t="s">
        <v>79</v>
      </c>
      <c r="AX1266" s="10" t="s">
        <v>73</v>
      </c>
      <c r="AY1266" s="10" t="s">
        <v>28</v>
      </c>
      <c r="AZ1266" s="10" t="s">
        <v>66</v>
      </c>
      <c r="BA1266" s="172" t="s">
        <v>137</v>
      </c>
    </row>
    <row r="1267" spans="1:67" s="11" customFormat="1" x14ac:dyDescent="0.2">
      <c r="A1267" s="241"/>
      <c r="B1267" s="173"/>
      <c r="C1267" s="198"/>
      <c r="D1267" s="165" t="s">
        <v>146</v>
      </c>
      <c r="E1267" s="175" t="s">
        <v>1</v>
      </c>
      <c r="F1267" s="175" t="s">
        <v>312</v>
      </c>
      <c r="G1267" s="174"/>
      <c r="H1267" s="176">
        <v>36</v>
      </c>
      <c r="I1267" s="177"/>
      <c r="J1267" s="174"/>
      <c r="K1267" s="174"/>
      <c r="L1267" s="178"/>
      <c r="M1267" s="179"/>
      <c r="N1267" s="180"/>
      <c r="O1267" s="180"/>
      <c r="P1267" s="180"/>
      <c r="Q1267" s="180"/>
      <c r="R1267" s="180"/>
      <c r="S1267" s="283"/>
      <c r="T1267" s="290"/>
      <c r="U1267" s="287"/>
      <c r="V1267" s="181"/>
      <c r="AV1267" s="182" t="s">
        <v>146</v>
      </c>
      <c r="AW1267" s="182" t="s">
        <v>79</v>
      </c>
      <c r="AX1267" s="11" t="s">
        <v>79</v>
      </c>
      <c r="AY1267" s="11" t="s">
        <v>28</v>
      </c>
      <c r="AZ1267" s="11" t="s">
        <v>66</v>
      </c>
      <c r="BA1267" s="182" t="s">
        <v>137</v>
      </c>
    </row>
    <row r="1268" spans="1:67" s="266" customFormat="1" ht="16.5" customHeight="1" x14ac:dyDescent="0.2">
      <c r="A1268" s="200"/>
      <c r="B1268" s="28"/>
      <c r="C1268" s="214" t="s">
        <v>1715</v>
      </c>
      <c r="D1268" s="183" t="s">
        <v>217</v>
      </c>
      <c r="E1268" s="320" t="s">
        <v>1318</v>
      </c>
      <c r="F1268" s="321" t="s">
        <v>1319</v>
      </c>
      <c r="G1268" s="183" t="s">
        <v>285</v>
      </c>
      <c r="H1268" s="184">
        <v>18</v>
      </c>
      <c r="I1268" s="185">
        <v>7</v>
      </c>
      <c r="J1268" s="186">
        <f>ROUND(I1268*H1268,2)</f>
        <v>126</v>
      </c>
      <c r="K1268" s="321" t="s">
        <v>143</v>
      </c>
      <c r="L1268" s="187"/>
      <c r="M1268" s="188" t="s">
        <v>1</v>
      </c>
      <c r="N1268" s="189" t="s">
        <v>38</v>
      </c>
      <c r="O1268" s="53"/>
      <c r="P1268" s="160">
        <f>O1268*H1268</f>
        <v>0</v>
      </c>
      <c r="Q1268" s="160">
        <v>3.0000000000000001E-5</v>
      </c>
      <c r="R1268" s="160">
        <f>Q1268*H1268</f>
        <v>5.4000000000000001E-4</v>
      </c>
      <c r="S1268" s="283"/>
      <c r="T1268" s="283">
        <v>0</v>
      </c>
      <c r="U1268" s="287"/>
      <c r="V1268" s="161">
        <f>T1268*H1268</f>
        <v>0</v>
      </c>
      <c r="AT1268" s="268" t="s">
        <v>292</v>
      </c>
      <c r="AV1268" s="268" t="s">
        <v>217</v>
      </c>
      <c r="AW1268" s="268" t="s">
        <v>79</v>
      </c>
      <c r="BA1268" s="268" t="s">
        <v>137</v>
      </c>
      <c r="BG1268" s="162">
        <f>IF(N1268="základní",J1268,0)</f>
        <v>0</v>
      </c>
      <c r="BH1268" s="162">
        <f>IF(N1268="snížená",J1268,0)</f>
        <v>126</v>
      </c>
      <c r="BI1268" s="162">
        <f>IF(N1268="zákl. přenesená",J1268,0)</f>
        <v>0</v>
      </c>
      <c r="BJ1268" s="162">
        <f>IF(N1268="sníž. přenesená",J1268,0)</f>
        <v>0</v>
      </c>
      <c r="BK1268" s="162">
        <f>IF(N1268="nulová",J1268,0)</f>
        <v>0</v>
      </c>
      <c r="BL1268" s="268" t="s">
        <v>79</v>
      </c>
      <c r="BM1268" s="162">
        <f>ROUND(I1268*H1268,2)</f>
        <v>126</v>
      </c>
      <c r="BN1268" s="268" t="s">
        <v>205</v>
      </c>
      <c r="BO1268" s="268" t="s">
        <v>1716</v>
      </c>
    </row>
    <row r="1269" spans="1:67" s="11" customFormat="1" x14ac:dyDescent="0.2">
      <c r="A1269" s="241"/>
      <c r="B1269" s="173"/>
      <c r="C1269" s="198"/>
      <c r="D1269" s="165" t="s">
        <v>146</v>
      </c>
      <c r="E1269" s="175" t="s">
        <v>1</v>
      </c>
      <c r="F1269" s="175" t="s">
        <v>216</v>
      </c>
      <c r="G1269" s="174"/>
      <c r="H1269" s="176">
        <v>18</v>
      </c>
      <c r="I1269" s="177"/>
      <c r="J1269" s="174"/>
      <c r="K1269" s="174"/>
      <c r="L1269" s="178"/>
      <c r="M1269" s="179"/>
      <c r="N1269" s="180"/>
      <c r="O1269" s="180"/>
      <c r="P1269" s="180"/>
      <c r="Q1269" s="180"/>
      <c r="R1269" s="180"/>
      <c r="S1269" s="283"/>
      <c r="T1269" s="290"/>
      <c r="U1269" s="287"/>
      <c r="V1269" s="181"/>
      <c r="AV1269" s="182" t="s">
        <v>146</v>
      </c>
      <c r="AW1269" s="182" t="s">
        <v>79</v>
      </c>
      <c r="AX1269" s="11" t="s">
        <v>79</v>
      </c>
      <c r="AY1269" s="11" t="s">
        <v>28</v>
      </c>
      <c r="AZ1269" s="11" t="s">
        <v>66</v>
      </c>
      <c r="BA1269" s="182" t="s">
        <v>137</v>
      </c>
    </row>
    <row r="1270" spans="1:67" s="266" customFormat="1" ht="16.5" customHeight="1" x14ac:dyDescent="0.2">
      <c r="A1270" s="200"/>
      <c r="B1270" s="28"/>
      <c r="C1270" s="214" t="s">
        <v>1717</v>
      </c>
      <c r="D1270" s="183" t="s">
        <v>217</v>
      </c>
      <c r="E1270" s="320" t="s">
        <v>1718</v>
      </c>
      <c r="F1270" s="321" t="s">
        <v>1719</v>
      </c>
      <c r="G1270" s="183" t="s">
        <v>285</v>
      </c>
      <c r="H1270" s="184">
        <v>18</v>
      </c>
      <c r="I1270" s="185">
        <v>15</v>
      </c>
      <c r="J1270" s="186">
        <f>ROUND(I1270*H1270,2)</f>
        <v>270</v>
      </c>
      <c r="K1270" s="321" t="s">
        <v>143</v>
      </c>
      <c r="L1270" s="187"/>
      <c r="M1270" s="188" t="s">
        <v>1</v>
      </c>
      <c r="N1270" s="189" t="s">
        <v>38</v>
      </c>
      <c r="O1270" s="53"/>
      <c r="P1270" s="160">
        <f>O1270*H1270</f>
        <v>0</v>
      </c>
      <c r="Q1270" s="160">
        <v>5.0000000000000002E-5</v>
      </c>
      <c r="R1270" s="160">
        <f>Q1270*H1270</f>
        <v>9.0000000000000008E-4</v>
      </c>
      <c r="S1270" s="283"/>
      <c r="T1270" s="283">
        <v>0</v>
      </c>
      <c r="U1270" s="287"/>
      <c r="V1270" s="161">
        <f>T1270*H1270</f>
        <v>0</v>
      </c>
      <c r="AT1270" s="268" t="s">
        <v>292</v>
      </c>
      <c r="AV1270" s="268" t="s">
        <v>217</v>
      </c>
      <c r="AW1270" s="268" t="s">
        <v>79</v>
      </c>
      <c r="BA1270" s="268" t="s">
        <v>137</v>
      </c>
      <c r="BG1270" s="162">
        <f>IF(N1270="základní",J1270,0)</f>
        <v>0</v>
      </c>
      <c r="BH1270" s="162">
        <f>IF(N1270="snížená",J1270,0)</f>
        <v>270</v>
      </c>
      <c r="BI1270" s="162">
        <f>IF(N1270="zákl. přenesená",J1270,0)</f>
        <v>0</v>
      </c>
      <c r="BJ1270" s="162">
        <f>IF(N1270="sníž. přenesená",J1270,0)</f>
        <v>0</v>
      </c>
      <c r="BK1270" s="162">
        <f>IF(N1270="nulová",J1270,0)</f>
        <v>0</v>
      </c>
      <c r="BL1270" s="268" t="s">
        <v>79</v>
      </c>
      <c r="BM1270" s="162">
        <f>ROUND(I1270*H1270,2)</f>
        <v>270</v>
      </c>
      <c r="BN1270" s="268" t="s">
        <v>205</v>
      </c>
      <c r="BO1270" s="268" t="s">
        <v>1720</v>
      </c>
    </row>
    <row r="1271" spans="1:67" s="11" customFormat="1" x14ac:dyDescent="0.2">
      <c r="A1271" s="241"/>
      <c r="B1271" s="173"/>
      <c r="C1271" s="198"/>
      <c r="D1271" s="165" t="s">
        <v>146</v>
      </c>
      <c r="E1271" s="175" t="s">
        <v>1</v>
      </c>
      <c r="F1271" s="175" t="s">
        <v>216</v>
      </c>
      <c r="G1271" s="174"/>
      <c r="H1271" s="176">
        <v>18</v>
      </c>
      <c r="I1271" s="177"/>
      <c r="J1271" s="174"/>
      <c r="K1271" s="174"/>
      <c r="L1271" s="178"/>
      <c r="M1271" s="179"/>
      <c r="N1271" s="180"/>
      <c r="O1271" s="180"/>
      <c r="P1271" s="180"/>
      <c r="Q1271" s="180"/>
      <c r="R1271" s="180"/>
      <c r="S1271" s="283"/>
      <c r="T1271" s="290"/>
      <c r="U1271" s="287"/>
      <c r="V1271" s="181"/>
      <c r="AV1271" s="182" t="s">
        <v>146</v>
      </c>
      <c r="AW1271" s="182" t="s">
        <v>79</v>
      </c>
      <c r="AX1271" s="11" t="s">
        <v>79</v>
      </c>
      <c r="AY1271" s="11" t="s">
        <v>28</v>
      </c>
      <c r="AZ1271" s="11" t="s">
        <v>66</v>
      </c>
      <c r="BA1271" s="182" t="s">
        <v>137</v>
      </c>
    </row>
    <row r="1272" spans="1:67" s="266" customFormat="1" ht="16.5" customHeight="1" x14ac:dyDescent="0.2">
      <c r="A1272" s="200"/>
      <c r="B1272" s="28"/>
      <c r="C1272" s="196" t="s">
        <v>1721</v>
      </c>
      <c r="D1272" s="154" t="s">
        <v>139</v>
      </c>
      <c r="E1272" s="318" t="s">
        <v>1722</v>
      </c>
      <c r="F1272" s="319" t="s">
        <v>1723</v>
      </c>
      <c r="G1272" s="154" t="s">
        <v>263</v>
      </c>
      <c r="H1272" s="155">
        <v>400</v>
      </c>
      <c r="I1272" s="156">
        <v>21</v>
      </c>
      <c r="J1272" s="157">
        <f>ROUND(I1272*H1272,2)</f>
        <v>8400</v>
      </c>
      <c r="K1272" s="319" t="s">
        <v>143</v>
      </c>
      <c r="L1272" s="32"/>
      <c r="M1272" s="158" t="s">
        <v>1</v>
      </c>
      <c r="N1272" s="159" t="s">
        <v>38</v>
      </c>
      <c r="O1272" s="53"/>
      <c r="P1272" s="160">
        <f>O1272*H1272</f>
        <v>0</v>
      </c>
      <c r="Q1272" s="160">
        <v>0</v>
      </c>
      <c r="R1272" s="160">
        <f>Q1272*H1272</f>
        <v>0</v>
      </c>
      <c r="S1272" s="283"/>
      <c r="T1272" s="283">
        <v>0</v>
      </c>
      <c r="U1272" s="287"/>
      <c r="V1272" s="161">
        <f>T1272*H1272</f>
        <v>0</v>
      </c>
      <c r="AT1272" s="268" t="s">
        <v>205</v>
      </c>
      <c r="AV1272" s="268" t="s">
        <v>139</v>
      </c>
      <c r="AW1272" s="268" t="s">
        <v>79</v>
      </c>
      <c r="BA1272" s="268" t="s">
        <v>137</v>
      </c>
      <c r="BG1272" s="162">
        <f>IF(N1272="základní",J1272,0)</f>
        <v>0</v>
      </c>
      <c r="BH1272" s="162">
        <f>IF(N1272="snížená",J1272,0)</f>
        <v>8400</v>
      </c>
      <c r="BI1272" s="162">
        <f>IF(N1272="zákl. přenesená",J1272,0)</f>
        <v>0</v>
      </c>
      <c r="BJ1272" s="162">
        <f>IF(N1272="sníž. přenesená",J1272,0)</f>
        <v>0</v>
      </c>
      <c r="BK1272" s="162">
        <f>IF(N1272="nulová",J1272,0)</f>
        <v>0</v>
      </c>
      <c r="BL1272" s="268" t="s">
        <v>79</v>
      </c>
      <c r="BM1272" s="162">
        <f>ROUND(I1272*H1272,2)</f>
        <v>8400</v>
      </c>
      <c r="BN1272" s="268" t="s">
        <v>205</v>
      </c>
      <c r="BO1272" s="268" t="s">
        <v>1724</v>
      </c>
    </row>
    <row r="1273" spans="1:67" s="10" customFormat="1" x14ac:dyDescent="0.2">
      <c r="A1273" s="240"/>
      <c r="B1273" s="163"/>
      <c r="C1273" s="197"/>
      <c r="D1273" s="165" t="s">
        <v>146</v>
      </c>
      <c r="E1273" s="166" t="s">
        <v>1</v>
      </c>
      <c r="F1273" s="166" t="s">
        <v>635</v>
      </c>
      <c r="G1273" s="164"/>
      <c r="H1273" s="166" t="s">
        <v>1</v>
      </c>
      <c r="I1273" s="167"/>
      <c r="J1273" s="164"/>
      <c r="K1273" s="164"/>
      <c r="L1273" s="168"/>
      <c r="M1273" s="169"/>
      <c r="N1273" s="170"/>
      <c r="O1273" s="170"/>
      <c r="P1273" s="170"/>
      <c r="Q1273" s="170"/>
      <c r="R1273" s="170"/>
      <c r="S1273" s="283"/>
      <c r="T1273" s="288"/>
      <c r="U1273" s="287"/>
      <c r="V1273" s="171"/>
      <c r="AV1273" s="172" t="s">
        <v>146</v>
      </c>
      <c r="AW1273" s="172" t="s">
        <v>79</v>
      </c>
      <c r="AX1273" s="10" t="s">
        <v>73</v>
      </c>
      <c r="AY1273" s="10" t="s">
        <v>28</v>
      </c>
      <c r="AZ1273" s="10" t="s">
        <v>66</v>
      </c>
      <c r="BA1273" s="172" t="s">
        <v>137</v>
      </c>
    </row>
    <row r="1274" spans="1:67" s="11" customFormat="1" x14ac:dyDescent="0.2">
      <c r="A1274" s="241"/>
      <c r="B1274" s="173"/>
      <c r="C1274" s="198"/>
      <c r="D1274" s="165" t="s">
        <v>146</v>
      </c>
      <c r="E1274" s="175" t="s">
        <v>1</v>
      </c>
      <c r="F1274" s="175" t="s">
        <v>1725</v>
      </c>
      <c r="G1274" s="174"/>
      <c r="H1274" s="176">
        <v>400</v>
      </c>
      <c r="I1274" s="177"/>
      <c r="J1274" s="174"/>
      <c r="K1274" s="174"/>
      <c r="L1274" s="178"/>
      <c r="M1274" s="179"/>
      <c r="N1274" s="180"/>
      <c r="O1274" s="180"/>
      <c r="P1274" s="180"/>
      <c r="Q1274" s="180"/>
      <c r="R1274" s="180"/>
      <c r="S1274" s="283"/>
      <c r="T1274" s="290"/>
      <c r="U1274" s="287"/>
      <c r="V1274" s="181"/>
      <c r="AV1274" s="182" t="s">
        <v>146</v>
      </c>
      <c r="AW1274" s="182" t="s">
        <v>79</v>
      </c>
      <c r="AX1274" s="11" t="s">
        <v>79</v>
      </c>
      <c r="AY1274" s="11" t="s">
        <v>28</v>
      </c>
      <c r="AZ1274" s="11" t="s">
        <v>66</v>
      </c>
      <c r="BA1274" s="182" t="s">
        <v>137</v>
      </c>
    </row>
    <row r="1275" spans="1:67" s="266" customFormat="1" ht="16.5" customHeight="1" x14ac:dyDescent="0.2">
      <c r="A1275" s="200"/>
      <c r="B1275" s="28"/>
      <c r="C1275" s="214" t="s">
        <v>1726</v>
      </c>
      <c r="D1275" s="183" t="s">
        <v>217</v>
      </c>
      <c r="E1275" s="320" t="s">
        <v>1727</v>
      </c>
      <c r="F1275" s="321" t="s">
        <v>1728</v>
      </c>
      <c r="G1275" s="183" t="s">
        <v>263</v>
      </c>
      <c r="H1275" s="184">
        <v>80</v>
      </c>
      <c r="I1275" s="185">
        <v>11</v>
      </c>
      <c r="J1275" s="186">
        <f>ROUND(I1275*H1275,2)</f>
        <v>880</v>
      </c>
      <c r="K1275" s="321" t="s">
        <v>143</v>
      </c>
      <c r="L1275" s="187"/>
      <c r="M1275" s="188" t="s">
        <v>1</v>
      </c>
      <c r="N1275" s="189" t="s">
        <v>38</v>
      </c>
      <c r="O1275" s="53"/>
      <c r="P1275" s="160">
        <f>O1275*H1275</f>
        <v>0</v>
      </c>
      <c r="Q1275" s="160">
        <v>2.2000000000000001E-4</v>
      </c>
      <c r="R1275" s="160">
        <f>Q1275*H1275</f>
        <v>1.7600000000000001E-2</v>
      </c>
      <c r="S1275" s="283"/>
      <c r="T1275" s="283">
        <v>0</v>
      </c>
      <c r="U1275" s="287"/>
      <c r="V1275" s="161">
        <f>T1275*H1275</f>
        <v>0</v>
      </c>
      <c r="AT1275" s="268" t="s">
        <v>292</v>
      </c>
      <c r="AV1275" s="268" t="s">
        <v>217</v>
      </c>
      <c r="AW1275" s="268" t="s">
        <v>79</v>
      </c>
      <c r="BA1275" s="268" t="s">
        <v>137</v>
      </c>
      <c r="BG1275" s="162">
        <f>IF(N1275="základní",J1275,0)</f>
        <v>0</v>
      </c>
      <c r="BH1275" s="162">
        <f>IF(N1275="snížená",J1275,0)</f>
        <v>880</v>
      </c>
      <c r="BI1275" s="162">
        <f>IF(N1275="zákl. přenesená",J1275,0)</f>
        <v>0</v>
      </c>
      <c r="BJ1275" s="162">
        <f>IF(N1275="sníž. přenesená",J1275,0)</f>
        <v>0</v>
      </c>
      <c r="BK1275" s="162">
        <f>IF(N1275="nulová",J1275,0)</f>
        <v>0</v>
      </c>
      <c r="BL1275" s="268" t="s">
        <v>79</v>
      </c>
      <c r="BM1275" s="162">
        <f>ROUND(I1275*H1275,2)</f>
        <v>880</v>
      </c>
      <c r="BN1275" s="268" t="s">
        <v>205</v>
      </c>
      <c r="BO1275" s="268" t="s">
        <v>1729</v>
      </c>
    </row>
    <row r="1276" spans="1:67" s="11" customFormat="1" x14ac:dyDescent="0.2">
      <c r="A1276" s="241"/>
      <c r="B1276" s="173"/>
      <c r="C1276" s="198"/>
      <c r="D1276" s="165" t="s">
        <v>146</v>
      </c>
      <c r="E1276" s="175" t="s">
        <v>1</v>
      </c>
      <c r="F1276" s="175" t="s">
        <v>559</v>
      </c>
      <c r="G1276" s="174"/>
      <c r="H1276" s="176">
        <v>80</v>
      </c>
      <c r="I1276" s="177"/>
      <c r="J1276" s="174"/>
      <c r="K1276" s="174"/>
      <c r="L1276" s="178"/>
      <c r="M1276" s="179"/>
      <c r="N1276" s="180"/>
      <c r="O1276" s="180"/>
      <c r="P1276" s="180"/>
      <c r="Q1276" s="180"/>
      <c r="R1276" s="180"/>
      <c r="S1276" s="283"/>
      <c r="T1276" s="290"/>
      <c r="U1276" s="287"/>
      <c r="V1276" s="181"/>
      <c r="AV1276" s="182" t="s">
        <v>146</v>
      </c>
      <c r="AW1276" s="182" t="s">
        <v>79</v>
      </c>
      <c r="AX1276" s="11" t="s">
        <v>79</v>
      </c>
      <c r="AY1276" s="11" t="s">
        <v>28</v>
      </c>
      <c r="AZ1276" s="11" t="s">
        <v>66</v>
      </c>
      <c r="BA1276" s="182" t="s">
        <v>137</v>
      </c>
    </row>
    <row r="1277" spans="1:67" s="266" customFormat="1" ht="16.5" customHeight="1" x14ac:dyDescent="0.2">
      <c r="A1277" s="200"/>
      <c r="B1277" s="28"/>
      <c r="C1277" s="214" t="s">
        <v>1730</v>
      </c>
      <c r="D1277" s="183" t="s">
        <v>217</v>
      </c>
      <c r="E1277" s="320" t="s">
        <v>1731</v>
      </c>
      <c r="F1277" s="321" t="s">
        <v>1732</v>
      </c>
      <c r="G1277" s="183" t="s">
        <v>263</v>
      </c>
      <c r="H1277" s="184">
        <v>140</v>
      </c>
      <c r="I1277" s="185">
        <v>7</v>
      </c>
      <c r="J1277" s="186">
        <f>ROUND(I1277*H1277,2)</f>
        <v>980</v>
      </c>
      <c r="K1277" s="321" t="s">
        <v>143</v>
      </c>
      <c r="L1277" s="187"/>
      <c r="M1277" s="188" t="s">
        <v>1</v>
      </c>
      <c r="N1277" s="189" t="s">
        <v>38</v>
      </c>
      <c r="O1277" s="53"/>
      <c r="P1277" s="160">
        <f>O1277*H1277</f>
        <v>0</v>
      </c>
      <c r="Q1277" s="160">
        <v>2.7E-4</v>
      </c>
      <c r="R1277" s="160">
        <f>Q1277*H1277</f>
        <v>3.78E-2</v>
      </c>
      <c r="S1277" s="283"/>
      <c r="T1277" s="283">
        <v>0</v>
      </c>
      <c r="U1277" s="287"/>
      <c r="V1277" s="161">
        <f>T1277*H1277</f>
        <v>0</v>
      </c>
      <c r="AT1277" s="268" t="s">
        <v>292</v>
      </c>
      <c r="AV1277" s="268" t="s">
        <v>217</v>
      </c>
      <c r="AW1277" s="268" t="s">
        <v>79</v>
      </c>
      <c r="BA1277" s="268" t="s">
        <v>137</v>
      </c>
      <c r="BG1277" s="162">
        <f>IF(N1277="základní",J1277,0)</f>
        <v>0</v>
      </c>
      <c r="BH1277" s="162">
        <f>IF(N1277="snížená",J1277,0)</f>
        <v>980</v>
      </c>
      <c r="BI1277" s="162">
        <f>IF(N1277="zákl. přenesená",J1277,0)</f>
        <v>0</v>
      </c>
      <c r="BJ1277" s="162">
        <f>IF(N1277="sníž. přenesená",J1277,0)</f>
        <v>0</v>
      </c>
      <c r="BK1277" s="162">
        <f>IF(N1277="nulová",J1277,0)</f>
        <v>0</v>
      </c>
      <c r="BL1277" s="268" t="s">
        <v>79</v>
      </c>
      <c r="BM1277" s="162">
        <f>ROUND(I1277*H1277,2)</f>
        <v>980</v>
      </c>
      <c r="BN1277" s="268" t="s">
        <v>205</v>
      </c>
      <c r="BO1277" s="268" t="s">
        <v>1733</v>
      </c>
    </row>
    <row r="1278" spans="1:67" s="11" customFormat="1" x14ac:dyDescent="0.2">
      <c r="A1278" s="241"/>
      <c r="B1278" s="173"/>
      <c r="C1278" s="198"/>
      <c r="D1278" s="165" t="s">
        <v>146</v>
      </c>
      <c r="E1278" s="175" t="s">
        <v>1</v>
      </c>
      <c r="F1278" s="175" t="s">
        <v>837</v>
      </c>
      <c r="G1278" s="174"/>
      <c r="H1278" s="176">
        <v>140</v>
      </c>
      <c r="I1278" s="177"/>
      <c r="J1278" s="174"/>
      <c r="K1278" s="174"/>
      <c r="L1278" s="178"/>
      <c r="M1278" s="179"/>
      <c r="N1278" s="180"/>
      <c r="O1278" s="180"/>
      <c r="P1278" s="180"/>
      <c r="Q1278" s="180"/>
      <c r="R1278" s="180"/>
      <c r="S1278" s="283"/>
      <c r="T1278" s="290"/>
      <c r="U1278" s="287"/>
      <c r="V1278" s="181"/>
      <c r="AV1278" s="182" t="s">
        <v>146</v>
      </c>
      <c r="AW1278" s="182" t="s">
        <v>79</v>
      </c>
      <c r="AX1278" s="11" t="s">
        <v>79</v>
      </c>
      <c r="AY1278" s="11" t="s">
        <v>28</v>
      </c>
      <c r="AZ1278" s="11" t="s">
        <v>66</v>
      </c>
      <c r="BA1278" s="182" t="s">
        <v>137</v>
      </c>
    </row>
    <row r="1279" spans="1:67" s="266" customFormat="1" ht="16.5" customHeight="1" x14ac:dyDescent="0.2">
      <c r="A1279" s="200"/>
      <c r="B1279" s="28"/>
      <c r="C1279" s="214" t="s">
        <v>1734</v>
      </c>
      <c r="D1279" s="183" t="s">
        <v>217</v>
      </c>
      <c r="E1279" s="320" t="s">
        <v>1735</v>
      </c>
      <c r="F1279" s="321" t="s">
        <v>1736</v>
      </c>
      <c r="G1279" s="183" t="s">
        <v>263</v>
      </c>
      <c r="H1279" s="184">
        <v>180</v>
      </c>
      <c r="I1279" s="185">
        <v>10</v>
      </c>
      <c r="J1279" s="186">
        <f>ROUND(I1279*H1279,2)</f>
        <v>1800</v>
      </c>
      <c r="K1279" s="321" t="s">
        <v>1</v>
      </c>
      <c r="L1279" s="187"/>
      <c r="M1279" s="188" t="s">
        <v>1</v>
      </c>
      <c r="N1279" s="189" t="s">
        <v>38</v>
      </c>
      <c r="O1279" s="53"/>
      <c r="P1279" s="160">
        <f>O1279*H1279</f>
        <v>0</v>
      </c>
      <c r="Q1279" s="160">
        <v>2.7E-4</v>
      </c>
      <c r="R1279" s="160">
        <f>Q1279*H1279</f>
        <v>4.8599999999999997E-2</v>
      </c>
      <c r="S1279" s="283"/>
      <c r="T1279" s="283">
        <v>0</v>
      </c>
      <c r="U1279" s="287"/>
      <c r="V1279" s="161">
        <f>T1279*H1279</f>
        <v>0</v>
      </c>
      <c r="AT1279" s="268" t="s">
        <v>292</v>
      </c>
      <c r="AV1279" s="268" t="s">
        <v>217</v>
      </c>
      <c r="AW1279" s="268" t="s">
        <v>79</v>
      </c>
      <c r="BA1279" s="268" t="s">
        <v>137</v>
      </c>
      <c r="BG1279" s="162">
        <f>IF(N1279="základní",J1279,0)</f>
        <v>0</v>
      </c>
      <c r="BH1279" s="162">
        <f>IF(N1279="snížená",J1279,0)</f>
        <v>1800</v>
      </c>
      <c r="BI1279" s="162">
        <f>IF(N1279="zákl. přenesená",J1279,0)</f>
        <v>0</v>
      </c>
      <c r="BJ1279" s="162">
        <f>IF(N1279="sníž. přenesená",J1279,0)</f>
        <v>0</v>
      </c>
      <c r="BK1279" s="162">
        <f>IF(N1279="nulová",J1279,0)</f>
        <v>0</v>
      </c>
      <c r="BL1279" s="268" t="s">
        <v>79</v>
      </c>
      <c r="BM1279" s="162">
        <f>ROUND(I1279*H1279,2)</f>
        <v>1800</v>
      </c>
      <c r="BN1279" s="268" t="s">
        <v>205</v>
      </c>
      <c r="BO1279" s="268" t="s">
        <v>1737</v>
      </c>
    </row>
    <row r="1280" spans="1:67" s="11" customFormat="1" x14ac:dyDescent="0.2">
      <c r="A1280" s="241"/>
      <c r="B1280" s="173"/>
      <c r="C1280" s="198"/>
      <c r="D1280" s="165" t="s">
        <v>146</v>
      </c>
      <c r="E1280" s="175" t="s">
        <v>1</v>
      </c>
      <c r="F1280" s="175" t="s">
        <v>1030</v>
      </c>
      <c r="G1280" s="174"/>
      <c r="H1280" s="176">
        <v>180</v>
      </c>
      <c r="I1280" s="177"/>
      <c r="J1280" s="174"/>
      <c r="K1280" s="174"/>
      <c r="L1280" s="178"/>
      <c r="M1280" s="179"/>
      <c r="N1280" s="180"/>
      <c r="O1280" s="180"/>
      <c r="P1280" s="180"/>
      <c r="Q1280" s="180"/>
      <c r="R1280" s="180"/>
      <c r="S1280" s="283"/>
      <c r="T1280" s="290"/>
      <c r="U1280" s="287"/>
      <c r="V1280" s="181"/>
      <c r="AV1280" s="182" t="s">
        <v>146</v>
      </c>
      <c r="AW1280" s="182" t="s">
        <v>79</v>
      </c>
      <c r="AX1280" s="11" t="s">
        <v>79</v>
      </c>
      <c r="AY1280" s="11" t="s">
        <v>28</v>
      </c>
      <c r="AZ1280" s="11" t="s">
        <v>66</v>
      </c>
      <c r="BA1280" s="182" t="s">
        <v>137</v>
      </c>
    </row>
    <row r="1281" spans="1:67" s="266" customFormat="1" ht="16.5" customHeight="1" x14ac:dyDescent="0.2">
      <c r="A1281" s="200"/>
      <c r="B1281" s="28"/>
      <c r="C1281" s="196" t="s">
        <v>1738</v>
      </c>
      <c r="D1281" s="154" t="s">
        <v>139</v>
      </c>
      <c r="E1281" s="318" t="s">
        <v>1739</v>
      </c>
      <c r="F1281" s="319" t="s">
        <v>1740</v>
      </c>
      <c r="G1281" s="154" t="s">
        <v>285</v>
      </c>
      <c r="H1281" s="155">
        <v>14</v>
      </c>
      <c r="I1281" s="156">
        <v>45</v>
      </c>
      <c r="J1281" s="157">
        <f>ROUND(I1281*H1281,2)</f>
        <v>630</v>
      </c>
      <c r="K1281" s="319" t="s">
        <v>1</v>
      </c>
      <c r="L1281" s="32"/>
      <c r="M1281" s="158" t="s">
        <v>1</v>
      </c>
      <c r="N1281" s="159" t="s">
        <v>38</v>
      </c>
      <c r="O1281" s="53"/>
      <c r="P1281" s="160">
        <f>O1281*H1281</f>
        <v>0</v>
      </c>
      <c r="Q1281" s="160">
        <v>0</v>
      </c>
      <c r="R1281" s="160">
        <f>Q1281*H1281</f>
        <v>0</v>
      </c>
      <c r="S1281" s="283"/>
      <c r="T1281" s="283">
        <v>0</v>
      </c>
      <c r="U1281" s="287"/>
      <c r="V1281" s="161">
        <f>T1281*H1281</f>
        <v>0</v>
      </c>
      <c r="AT1281" s="268" t="s">
        <v>205</v>
      </c>
      <c r="AV1281" s="268" t="s">
        <v>139</v>
      </c>
      <c r="AW1281" s="268" t="s">
        <v>79</v>
      </c>
      <c r="BA1281" s="268" t="s">
        <v>137</v>
      </c>
      <c r="BG1281" s="162">
        <f>IF(N1281="základní",J1281,0)</f>
        <v>0</v>
      </c>
      <c r="BH1281" s="162">
        <f>IF(N1281="snížená",J1281,0)</f>
        <v>630</v>
      </c>
      <c r="BI1281" s="162">
        <f>IF(N1281="zákl. přenesená",J1281,0)</f>
        <v>0</v>
      </c>
      <c r="BJ1281" s="162">
        <f>IF(N1281="sníž. přenesená",J1281,0)</f>
        <v>0</v>
      </c>
      <c r="BK1281" s="162">
        <f>IF(N1281="nulová",J1281,0)</f>
        <v>0</v>
      </c>
      <c r="BL1281" s="268" t="s">
        <v>79</v>
      </c>
      <c r="BM1281" s="162">
        <f>ROUND(I1281*H1281,2)</f>
        <v>630</v>
      </c>
      <c r="BN1281" s="268" t="s">
        <v>205</v>
      </c>
      <c r="BO1281" s="268" t="s">
        <v>1741</v>
      </c>
    </row>
    <row r="1282" spans="1:67" s="10" customFormat="1" x14ac:dyDescent="0.2">
      <c r="A1282" s="240"/>
      <c r="B1282" s="163"/>
      <c r="C1282" s="197"/>
      <c r="D1282" s="165" t="s">
        <v>146</v>
      </c>
      <c r="E1282" s="166" t="s">
        <v>1</v>
      </c>
      <c r="F1282" s="166" t="s">
        <v>635</v>
      </c>
      <c r="G1282" s="164"/>
      <c r="H1282" s="166" t="s">
        <v>1</v>
      </c>
      <c r="I1282" s="167"/>
      <c r="J1282" s="164"/>
      <c r="K1282" s="164"/>
      <c r="L1282" s="168"/>
      <c r="M1282" s="169"/>
      <c r="N1282" s="170"/>
      <c r="O1282" s="170"/>
      <c r="P1282" s="170"/>
      <c r="Q1282" s="170"/>
      <c r="R1282" s="170"/>
      <c r="S1282" s="283"/>
      <c r="T1282" s="288"/>
      <c r="U1282" s="287"/>
      <c r="V1282" s="171"/>
      <c r="AV1282" s="172" t="s">
        <v>146</v>
      </c>
      <c r="AW1282" s="172" t="s">
        <v>79</v>
      </c>
      <c r="AX1282" s="10" t="s">
        <v>73</v>
      </c>
      <c r="AY1282" s="10" t="s">
        <v>28</v>
      </c>
      <c r="AZ1282" s="10" t="s">
        <v>66</v>
      </c>
      <c r="BA1282" s="172" t="s">
        <v>137</v>
      </c>
    </row>
    <row r="1283" spans="1:67" s="11" customFormat="1" x14ac:dyDescent="0.2">
      <c r="A1283" s="241"/>
      <c r="B1283" s="173"/>
      <c r="C1283" s="198"/>
      <c r="D1283" s="165" t="s">
        <v>146</v>
      </c>
      <c r="E1283" s="175" t="s">
        <v>1</v>
      </c>
      <c r="F1283" s="175" t="s">
        <v>198</v>
      </c>
      <c r="G1283" s="174"/>
      <c r="H1283" s="176">
        <v>14</v>
      </c>
      <c r="I1283" s="177"/>
      <c r="J1283" s="174"/>
      <c r="K1283" s="174"/>
      <c r="L1283" s="178"/>
      <c r="M1283" s="179"/>
      <c r="N1283" s="180"/>
      <c r="O1283" s="180"/>
      <c r="P1283" s="180"/>
      <c r="Q1283" s="180"/>
      <c r="R1283" s="180"/>
      <c r="S1283" s="283"/>
      <c r="T1283" s="290"/>
      <c r="U1283" s="287"/>
      <c r="V1283" s="181"/>
      <c r="AV1283" s="182" t="s">
        <v>146</v>
      </c>
      <c r="AW1283" s="182" t="s">
        <v>79</v>
      </c>
      <c r="AX1283" s="11" t="s">
        <v>79</v>
      </c>
      <c r="AY1283" s="11" t="s">
        <v>28</v>
      </c>
      <c r="AZ1283" s="11" t="s">
        <v>66</v>
      </c>
      <c r="BA1283" s="182" t="s">
        <v>137</v>
      </c>
    </row>
    <row r="1284" spans="1:67" s="266" customFormat="1" ht="16.5" customHeight="1" x14ac:dyDescent="0.2">
      <c r="A1284" s="200"/>
      <c r="B1284" s="28"/>
      <c r="C1284" s="196" t="s">
        <v>1742</v>
      </c>
      <c r="D1284" s="154" t="s">
        <v>139</v>
      </c>
      <c r="E1284" s="318" t="s">
        <v>1743</v>
      </c>
      <c r="F1284" s="319" t="s">
        <v>1744</v>
      </c>
      <c r="G1284" s="154" t="s">
        <v>285</v>
      </c>
      <c r="H1284" s="155">
        <v>12</v>
      </c>
      <c r="I1284" s="156">
        <v>80</v>
      </c>
      <c r="J1284" s="157">
        <f>ROUND(I1284*H1284,2)</f>
        <v>960</v>
      </c>
      <c r="K1284" s="319" t="s">
        <v>1</v>
      </c>
      <c r="L1284" s="32"/>
      <c r="M1284" s="158" t="s">
        <v>1</v>
      </c>
      <c r="N1284" s="159" t="s">
        <v>38</v>
      </c>
      <c r="O1284" s="53"/>
      <c r="P1284" s="160">
        <f>O1284*H1284</f>
        <v>0</v>
      </c>
      <c r="Q1284" s="160">
        <v>0</v>
      </c>
      <c r="R1284" s="160">
        <f>Q1284*H1284</f>
        <v>0</v>
      </c>
      <c r="S1284" s="283"/>
      <c r="T1284" s="283">
        <v>0</v>
      </c>
      <c r="U1284" s="287"/>
      <c r="V1284" s="161">
        <f>T1284*H1284</f>
        <v>0</v>
      </c>
      <c r="AT1284" s="268" t="s">
        <v>205</v>
      </c>
      <c r="AV1284" s="268" t="s">
        <v>139</v>
      </c>
      <c r="AW1284" s="268" t="s">
        <v>79</v>
      </c>
      <c r="BA1284" s="268" t="s">
        <v>137</v>
      </c>
      <c r="BG1284" s="162">
        <f>IF(N1284="základní",J1284,0)</f>
        <v>0</v>
      </c>
      <c r="BH1284" s="162">
        <f>IF(N1284="snížená",J1284,0)</f>
        <v>960</v>
      </c>
      <c r="BI1284" s="162">
        <f>IF(N1284="zákl. přenesená",J1284,0)</f>
        <v>0</v>
      </c>
      <c r="BJ1284" s="162">
        <f>IF(N1284="sníž. přenesená",J1284,0)</f>
        <v>0</v>
      </c>
      <c r="BK1284" s="162">
        <f>IF(N1284="nulová",J1284,0)</f>
        <v>0</v>
      </c>
      <c r="BL1284" s="268" t="s">
        <v>79</v>
      </c>
      <c r="BM1284" s="162">
        <f>ROUND(I1284*H1284,2)</f>
        <v>960</v>
      </c>
      <c r="BN1284" s="268" t="s">
        <v>205</v>
      </c>
      <c r="BO1284" s="268" t="s">
        <v>1745</v>
      </c>
    </row>
    <row r="1285" spans="1:67" s="10" customFormat="1" x14ac:dyDescent="0.2">
      <c r="A1285" s="240"/>
      <c r="B1285" s="163"/>
      <c r="C1285" s="197"/>
      <c r="D1285" s="165" t="s">
        <v>146</v>
      </c>
      <c r="E1285" s="166" t="s">
        <v>1</v>
      </c>
      <c r="F1285" s="166" t="s">
        <v>635</v>
      </c>
      <c r="G1285" s="164"/>
      <c r="H1285" s="166" t="s">
        <v>1</v>
      </c>
      <c r="I1285" s="167"/>
      <c r="J1285" s="164"/>
      <c r="K1285" s="164"/>
      <c r="L1285" s="168"/>
      <c r="M1285" s="169"/>
      <c r="N1285" s="170"/>
      <c r="O1285" s="170"/>
      <c r="P1285" s="170"/>
      <c r="Q1285" s="170"/>
      <c r="R1285" s="170"/>
      <c r="S1285" s="283"/>
      <c r="T1285" s="288"/>
      <c r="U1285" s="287"/>
      <c r="V1285" s="171"/>
      <c r="AV1285" s="172" t="s">
        <v>146</v>
      </c>
      <c r="AW1285" s="172" t="s">
        <v>79</v>
      </c>
      <c r="AX1285" s="10" t="s">
        <v>73</v>
      </c>
      <c r="AY1285" s="10" t="s">
        <v>28</v>
      </c>
      <c r="AZ1285" s="10" t="s">
        <v>66</v>
      </c>
      <c r="BA1285" s="172" t="s">
        <v>137</v>
      </c>
    </row>
    <row r="1286" spans="1:67" s="11" customFormat="1" x14ac:dyDescent="0.2">
      <c r="A1286" s="241"/>
      <c r="B1286" s="173"/>
      <c r="C1286" s="198"/>
      <c r="D1286" s="165" t="s">
        <v>146</v>
      </c>
      <c r="E1286" s="175" t="s">
        <v>1</v>
      </c>
      <c r="F1286" s="175" t="s">
        <v>190</v>
      </c>
      <c r="G1286" s="174"/>
      <c r="H1286" s="176">
        <v>12</v>
      </c>
      <c r="I1286" s="177"/>
      <c r="J1286" s="174"/>
      <c r="K1286" s="174"/>
      <c r="L1286" s="178"/>
      <c r="M1286" s="179"/>
      <c r="N1286" s="180"/>
      <c r="O1286" s="180"/>
      <c r="P1286" s="180"/>
      <c r="Q1286" s="180"/>
      <c r="R1286" s="180"/>
      <c r="S1286" s="283"/>
      <c r="T1286" s="290"/>
      <c r="U1286" s="287"/>
      <c r="V1286" s="181"/>
      <c r="AV1286" s="182" t="s">
        <v>146</v>
      </c>
      <c r="AW1286" s="182" t="s">
        <v>79</v>
      </c>
      <c r="AX1286" s="11" t="s">
        <v>79</v>
      </c>
      <c r="AY1286" s="11" t="s">
        <v>28</v>
      </c>
      <c r="AZ1286" s="11" t="s">
        <v>66</v>
      </c>
      <c r="BA1286" s="182" t="s">
        <v>137</v>
      </c>
    </row>
    <row r="1287" spans="1:67" s="266" customFormat="1" ht="16.5" customHeight="1" x14ac:dyDescent="0.2">
      <c r="A1287" s="200"/>
      <c r="B1287" s="28"/>
      <c r="C1287" s="196" t="s">
        <v>1746</v>
      </c>
      <c r="D1287" s="154" t="s">
        <v>139</v>
      </c>
      <c r="E1287" s="318" t="s">
        <v>1747</v>
      </c>
      <c r="F1287" s="319" t="s">
        <v>1748</v>
      </c>
      <c r="G1287" s="154" t="s">
        <v>285</v>
      </c>
      <c r="H1287" s="155">
        <v>8</v>
      </c>
      <c r="I1287" s="156">
        <v>60</v>
      </c>
      <c r="J1287" s="157">
        <f>ROUND(I1287*H1287,2)</f>
        <v>480</v>
      </c>
      <c r="K1287" s="319" t="s">
        <v>1</v>
      </c>
      <c r="L1287" s="32"/>
      <c r="M1287" s="158" t="s">
        <v>1</v>
      </c>
      <c r="N1287" s="159" t="s">
        <v>38</v>
      </c>
      <c r="O1287" s="53"/>
      <c r="P1287" s="160">
        <f>O1287*H1287</f>
        <v>0</v>
      </c>
      <c r="Q1287" s="160">
        <v>0</v>
      </c>
      <c r="R1287" s="160">
        <f>Q1287*H1287</f>
        <v>0</v>
      </c>
      <c r="S1287" s="283"/>
      <c r="T1287" s="283">
        <v>0</v>
      </c>
      <c r="U1287" s="287"/>
      <c r="V1287" s="161">
        <f>T1287*H1287</f>
        <v>0</v>
      </c>
      <c r="AT1287" s="268" t="s">
        <v>205</v>
      </c>
      <c r="AV1287" s="268" t="s">
        <v>139</v>
      </c>
      <c r="AW1287" s="268" t="s">
        <v>79</v>
      </c>
      <c r="BA1287" s="268" t="s">
        <v>137</v>
      </c>
      <c r="BG1287" s="162">
        <f>IF(N1287="základní",J1287,0)</f>
        <v>0</v>
      </c>
      <c r="BH1287" s="162">
        <f>IF(N1287="snížená",J1287,0)</f>
        <v>480</v>
      </c>
      <c r="BI1287" s="162">
        <f>IF(N1287="zákl. přenesená",J1287,0)</f>
        <v>0</v>
      </c>
      <c r="BJ1287" s="162">
        <f>IF(N1287="sníž. přenesená",J1287,0)</f>
        <v>0</v>
      </c>
      <c r="BK1287" s="162">
        <f>IF(N1287="nulová",J1287,0)</f>
        <v>0</v>
      </c>
      <c r="BL1287" s="268" t="s">
        <v>79</v>
      </c>
      <c r="BM1287" s="162">
        <f>ROUND(I1287*H1287,2)</f>
        <v>480</v>
      </c>
      <c r="BN1287" s="268" t="s">
        <v>205</v>
      </c>
      <c r="BO1287" s="268" t="s">
        <v>1749</v>
      </c>
    </row>
    <row r="1288" spans="1:67" s="10" customFormat="1" x14ac:dyDescent="0.2">
      <c r="A1288" s="240"/>
      <c r="B1288" s="163"/>
      <c r="C1288" s="197"/>
      <c r="D1288" s="165" t="s">
        <v>146</v>
      </c>
      <c r="E1288" s="166" t="s">
        <v>1</v>
      </c>
      <c r="F1288" s="166" t="s">
        <v>635</v>
      </c>
      <c r="G1288" s="164"/>
      <c r="H1288" s="166" t="s">
        <v>1</v>
      </c>
      <c r="I1288" s="167"/>
      <c r="J1288" s="164"/>
      <c r="K1288" s="164"/>
      <c r="L1288" s="168"/>
      <c r="M1288" s="169"/>
      <c r="N1288" s="170"/>
      <c r="O1288" s="170"/>
      <c r="P1288" s="170"/>
      <c r="Q1288" s="170"/>
      <c r="R1288" s="170"/>
      <c r="S1288" s="283"/>
      <c r="T1288" s="288"/>
      <c r="U1288" s="287"/>
      <c r="V1288" s="171"/>
      <c r="AV1288" s="172" t="s">
        <v>146</v>
      </c>
      <c r="AW1288" s="172" t="s">
        <v>79</v>
      </c>
      <c r="AX1288" s="10" t="s">
        <v>73</v>
      </c>
      <c r="AY1288" s="10" t="s">
        <v>28</v>
      </c>
      <c r="AZ1288" s="10" t="s">
        <v>66</v>
      </c>
      <c r="BA1288" s="172" t="s">
        <v>137</v>
      </c>
    </row>
    <row r="1289" spans="1:67" s="11" customFormat="1" x14ac:dyDescent="0.2">
      <c r="A1289" s="241"/>
      <c r="B1289" s="173"/>
      <c r="C1289" s="198"/>
      <c r="D1289" s="165" t="s">
        <v>146</v>
      </c>
      <c r="E1289" s="175" t="s">
        <v>1</v>
      </c>
      <c r="F1289" s="175" t="s">
        <v>176</v>
      </c>
      <c r="G1289" s="174"/>
      <c r="H1289" s="176">
        <v>8</v>
      </c>
      <c r="I1289" s="177"/>
      <c r="J1289" s="174"/>
      <c r="K1289" s="174"/>
      <c r="L1289" s="178"/>
      <c r="M1289" s="179"/>
      <c r="N1289" s="180"/>
      <c r="O1289" s="180"/>
      <c r="P1289" s="180"/>
      <c r="Q1289" s="180"/>
      <c r="R1289" s="180"/>
      <c r="S1289" s="283"/>
      <c r="T1289" s="290"/>
      <c r="U1289" s="287"/>
      <c r="V1289" s="181"/>
      <c r="AV1289" s="182" t="s">
        <v>146</v>
      </c>
      <c r="AW1289" s="182" t="s">
        <v>79</v>
      </c>
      <c r="AX1289" s="11" t="s">
        <v>79</v>
      </c>
      <c r="AY1289" s="11" t="s">
        <v>28</v>
      </c>
      <c r="AZ1289" s="11" t="s">
        <v>66</v>
      </c>
      <c r="BA1289" s="182" t="s">
        <v>137</v>
      </c>
    </row>
    <row r="1290" spans="1:67" s="266" customFormat="1" ht="16.5" customHeight="1" x14ac:dyDescent="0.2">
      <c r="A1290" s="200"/>
      <c r="B1290" s="28"/>
      <c r="C1290" s="196" t="s">
        <v>1750</v>
      </c>
      <c r="D1290" s="154" t="s">
        <v>139</v>
      </c>
      <c r="E1290" s="318" t="s">
        <v>1751</v>
      </c>
      <c r="F1290" s="319" t="s">
        <v>1752</v>
      </c>
      <c r="G1290" s="154" t="s">
        <v>285</v>
      </c>
      <c r="H1290" s="155">
        <v>1</v>
      </c>
      <c r="I1290" s="156">
        <v>215</v>
      </c>
      <c r="J1290" s="157">
        <f>ROUND(I1290*H1290,2)</f>
        <v>215</v>
      </c>
      <c r="K1290" s="319" t="s">
        <v>143</v>
      </c>
      <c r="L1290" s="32"/>
      <c r="M1290" s="158" t="s">
        <v>1</v>
      </c>
      <c r="N1290" s="159" t="s">
        <v>38</v>
      </c>
      <c r="O1290" s="53"/>
      <c r="P1290" s="160">
        <f>O1290*H1290</f>
        <v>0</v>
      </c>
      <c r="Q1290" s="160">
        <v>0</v>
      </c>
      <c r="R1290" s="160">
        <f>Q1290*H1290</f>
        <v>0</v>
      </c>
      <c r="S1290" s="283"/>
      <c r="T1290" s="283">
        <v>0</v>
      </c>
      <c r="U1290" s="287"/>
      <c r="V1290" s="161">
        <f>T1290*H1290</f>
        <v>0</v>
      </c>
      <c r="AT1290" s="268" t="s">
        <v>205</v>
      </c>
      <c r="AV1290" s="268" t="s">
        <v>139</v>
      </c>
      <c r="AW1290" s="268" t="s">
        <v>79</v>
      </c>
      <c r="BA1290" s="268" t="s">
        <v>137</v>
      </c>
      <c r="BG1290" s="162">
        <f>IF(N1290="základní",J1290,0)</f>
        <v>0</v>
      </c>
      <c r="BH1290" s="162">
        <f>IF(N1290="snížená",J1290,0)</f>
        <v>215</v>
      </c>
      <c r="BI1290" s="162">
        <f>IF(N1290="zákl. přenesená",J1290,0)</f>
        <v>0</v>
      </c>
      <c r="BJ1290" s="162">
        <f>IF(N1290="sníž. přenesená",J1290,0)</f>
        <v>0</v>
      </c>
      <c r="BK1290" s="162">
        <f>IF(N1290="nulová",J1290,0)</f>
        <v>0</v>
      </c>
      <c r="BL1290" s="268" t="s">
        <v>79</v>
      </c>
      <c r="BM1290" s="162">
        <f>ROUND(I1290*H1290,2)</f>
        <v>215</v>
      </c>
      <c r="BN1290" s="268" t="s">
        <v>205</v>
      </c>
      <c r="BO1290" s="268" t="s">
        <v>1753</v>
      </c>
    </row>
    <row r="1291" spans="1:67" s="10" customFormat="1" x14ac:dyDescent="0.2">
      <c r="A1291" s="240"/>
      <c r="B1291" s="163"/>
      <c r="C1291" s="197"/>
      <c r="D1291" s="165" t="s">
        <v>146</v>
      </c>
      <c r="E1291" s="166" t="s">
        <v>1</v>
      </c>
      <c r="F1291" s="166" t="s">
        <v>635</v>
      </c>
      <c r="G1291" s="164"/>
      <c r="H1291" s="166" t="s">
        <v>1</v>
      </c>
      <c r="I1291" s="167"/>
      <c r="J1291" s="164"/>
      <c r="K1291" s="164"/>
      <c r="L1291" s="168"/>
      <c r="M1291" s="169"/>
      <c r="N1291" s="170"/>
      <c r="O1291" s="170"/>
      <c r="P1291" s="170"/>
      <c r="Q1291" s="170"/>
      <c r="R1291" s="170"/>
      <c r="S1291" s="283"/>
      <c r="T1291" s="288"/>
      <c r="U1291" s="287"/>
      <c r="V1291" s="171"/>
      <c r="AV1291" s="172" t="s">
        <v>146</v>
      </c>
      <c r="AW1291" s="172" t="s">
        <v>79</v>
      </c>
      <c r="AX1291" s="10" t="s">
        <v>73</v>
      </c>
      <c r="AY1291" s="10" t="s">
        <v>28</v>
      </c>
      <c r="AZ1291" s="10" t="s">
        <v>66</v>
      </c>
      <c r="BA1291" s="172" t="s">
        <v>137</v>
      </c>
    </row>
    <row r="1292" spans="1:67" s="11" customFormat="1" x14ac:dyDescent="0.2">
      <c r="A1292" s="241"/>
      <c r="B1292" s="173"/>
      <c r="C1292" s="198"/>
      <c r="D1292" s="165" t="s">
        <v>146</v>
      </c>
      <c r="E1292" s="175" t="s">
        <v>1</v>
      </c>
      <c r="F1292" s="175" t="s">
        <v>73</v>
      </c>
      <c r="G1292" s="174"/>
      <c r="H1292" s="176">
        <v>1</v>
      </c>
      <c r="I1292" s="177"/>
      <c r="J1292" s="174"/>
      <c r="K1292" s="174"/>
      <c r="L1292" s="178"/>
      <c r="M1292" s="179"/>
      <c r="N1292" s="180"/>
      <c r="O1292" s="180"/>
      <c r="P1292" s="180"/>
      <c r="Q1292" s="180"/>
      <c r="R1292" s="180"/>
      <c r="S1292" s="283"/>
      <c r="T1292" s="290"/>
      <c r="U1292" s="287"/>
      <c r="V1292" s="181"/>
      <c r="AV1292" s="182" t="s">
        <v>146</v>
      </c>
      <c r="AW1292" s="182" t="s">
        <v>79</v>
      </c>
      <c r="AX1292" s="11" t="s">
        <v>79</v>
      </c>
      <c r="AY1292" s="11" t="s">
        <v>28</v>
      </c>
      <c r="AZ1292" s="11" t="s">
        <v>66</v>
      </c>
      <c r="BA1292" s="182" t="s">
        <v>137</v>
      </c>
    </row>
    <row r="1293" spans="1:67" s="266" customFormat="1" ht="16.5" customHeight="1" x14ac:dyDescent="0.2">
      <c r="A1293" s="200"/>
      <c r="B1293" s="28"/>
      <c r="C1293" s="196" t="s">
        <v>1754</v>
      </c>
      <c r="D1293" s="154" t="s">
        <v>139</v>
      </c>
      <c r="E1293" s="318" t="s">
        <v>1755</v>
      </c>
      <c r="F1293" s="319" t="s">
        <v>1756</v>
      </c>
      <c r="G1293" s="154" t="s">
        <v>285</v>
      </c>
      <c r="H1293" s="155">
        <v>1</v>
      </c>
      <c r="I1293" s="156">
        <v>990</v>
      </c>
      <c r="J1293" s="157">
        <f>ROUND(I1293*H1293,2)</f>
        <v>990</v>
      </c>
      <c r="K1293" s="319" t="s">
        <v>143</v>
      </c>
      <c r="L1293" s="32"/>
      <c r="M1293" s="158" t="s">
        <v>1</v>
      </c>
      <c r="N1293" s="159" t="s">
        <v>38</v>
      </c>
      <c r="O1293" s="53"/>
      <c r="P1293" s="160">
        <f>O1293*H1293</f>
        <v>0</v>
      </c>
      <c r="Q1293" s="160">
        <v>0</v>
      </c>
      <c r="R1293" s="160">
        <f>Q1293*H1293</f>
        <v>0</v>
      </c>
      <c r="S1293" s="283"/>
      <c r="T1293" s="283">
        <v>0</v>
      </c>
      <c r="U1293" s="287"/>
      <c r="V1293" s="161">
        <f>T1293*H1293</f>
        <v>0</v>
      </c>
      <c r="AT1293" s="268" t="s">
        <v>205</v>
      </c>
      <c r="AV1293" s="268" t="s">
        <v>139</v>
      </c>
      <c r="AW1293" s="268" t="s">
        <v>79</v>
      </c>
      <c r="BA1293" s="268" t="s">
        <v>137</v>
      </c>
      <c r="BG1293" s="162">
        <f>IF(N1293="základní",J1293,0)</f>
        <v>0</v>
      </c>
      <c r="BH1293" s="162">
        <f>IF(N1293="snížená",J1293,0)</f>
        <v>990</v>
      </c>
      <c r="BI1293" s="162">
        <f>IF(N1293="zákl. přenesená",J1293,0)</f>
        <v>0</v>
      </c>
      <c r="BJ1293" s="162">
        <f>IF(N1293="sníž. přenesená",J1293,0)</f>
        <v>0</v>
      </c>
      <c r="BK1293" s="162">
        <f>IF(N1293="nulová",J1293,0)</f>
        <v>0</v>
      </c>
      <c r="BL1293" s="268" t="s">
        <v>79</v>
      </c>
      <c r="BM1293" s="162">
        <f>ROUND(I1293*H1293,2)</f>
        <v>990</v>
      </c>
      <c r="BN1293" s="268" t="s">
        <v>205</v>
      </c>
      <c r="BO1293" s="268" t="s">
        <v>1757</v>
      </c>
    </row>
    <row r="1294" spans="1:67" s="10" customFormat="1" x14ac:dyDescent="0.2">
      <c r="A1294" s="240"/>
      <c r="B1294" s="163"/>
      <c r="C1294" s="197"/>
      <c r="D1294" s="165" t="s">
        <v>146</v>
      </c>
      <c r="E1294" s="166" t="s">
        <v>1</v>
      </c>
      <c r="F1294" s="166" t="s">
        <v>635</v>
      </c>
      <c r="G1294" s="164"/>
      <c r="H1294" s="166" t="s">
        <v>1</v>
      </c>
      <c r="I1294" s="167"/>
      <c r="J1294" s="164"/>
      <c r="K1294" s="164"/>
      <c r="L1294" s="168"/>
      <c r="M1294" s="169"/>
      <c r="N1294" s="170"/>
      <c r="O1294" s="170"/>
      <c r="P1294" s="170"/>
      <c r="Q1294" s="170"/>
      <c r="R1294" s="170"/>
      <c r="S1294" s="283"/>
      <c r="T1294" s="288"/>
      <c r="U1294" s="287"/>
      <c r="V1294" s="171"/>
      <c r="AV1294" s="172" t="s">
        <v>146</v>
      </c>
      <c r="AW1294" s="172" t="s">
        <v>79</v>
      </c>
      <c r="AX1294" s="10" t="s">
        <v>73</v>
      </c>
      <c r="AY1294" s="10" t="s">
        <v>28</v>
      </c>
      <c r="AZ1294" s="10" t="s">
        <v>66</v>
      </c>
      <c r="BA1294" s="172" t="s">
        <v>137</v>
      </c>
    </row>
    <row r="1295" spans="1:67" s="11" customFormat="1" x14ac:dyDescent="0.2">
      <c r="A1295" s="241"/>
      <c r="B1295" s="173"/>
      <c r="C1295" s="198"/>
      <c r="D1295" s="165" t="s">
        <v>146</v>
      </c>
      <c r="E1295" s="175" t="s">
        <v>1</v>
      </c>
      <c r="F1295" s="175" t="s">
        <v>73</v>
      </c>
      <c r="G1295" s="174"/>
      <c r="H1295" s="176">
        <v>1</v>
      </c>
      <c r="I1295" s="177"/>
      <c r="J1295" s="174"/>
      <c r="K1295" s="174"/>
      <c r="L1295" s="178"/>
      <c r="M1295" s="179"/>
      <c r="N1295" s="180"/>
      <c r="O1295" s="180"/>
      <c r="P1295" s="180"/>
      <c r="Q1295" s="180"/>
      <c r="R1295" s="180"/>
      <c r="S1295" s="283"/>
      <c r="T1295" s="290"/>
      <c r="U1295" s="287"/>
      <c r="V1295" s="181"/>
      <c r="AV1295" s="182" t="s">
        <v>146</v>
      </c>
      <c r="AW1295" s="182" t="s">
        <v>79</v>
      </c>
      <c r="AX1295" s="11" t="s">
        <v>79</v>
      </c>
      <c r="AY1295" s="11" t="s">
        <v>28</v>
      </c>
      <c r="AZ1295" s="11" t="s">
        <v>66</v>
      </c>
      <c r="BA1295" s="182" t="s">
        <v>137</v>
      </c>
    </row>
    <row r="1296" spans="1:67" s="266" customFormat="1" ht="16.5" customHeight="1" x14ac:dyDescent="0.2">
      <c r="A1296" s="200"/>
      <c r="B1296" s="28"/>
      <c r="C1296" s="196" t="s">
        <v>1758</v>
      </c>
      <c r="D1296" s="154" t="s">
        <v>139</v>
      </c>
      <c r="E1296" s="318" t="s">
        <v>1759</v>
      </c>
      <c r="F1296" s="319" t="s">
        <v>1760</v>
      </c>
      <c r="G1296" s="154" t="s">
        <v>285</v>
      </c>
      <c r="H1296" s="155">
        <v>6</v>
      </c>
      <c r="I1296" s="156">
        <v>199</v>
      </c>
      <c r="J1296" s="157">
        <f>ROUND(I1296*H1296,2)</f>
        <v>1194</v>
      </c>
      <c r="K1296" s="319" t="s">
        <v>143</v>
      </c>
      <c r="L1296" s="32"/>
      <c r="M1296" s="158" t="s">
        <v>1</v>
      </c>
      <c r="N1296" s="159" t="s">
        <v>38</v>
      </c>
      <c r="O1296" s="53"/>
      <c r="P1296" s="160">
        <f>O1296*H1296</f>
        <v>0</v>
      </c>
      <c r="Q1296" s="160">
        <v>0</v>
      </c>
      <c r="R1296" s="160">
        <f>Q1296*H1296</f>
        <v>0</v>
      </c>
      <c r="S1296" s="283"/>
      <c r="T1296" s="283">
        <v>0</v>
      </c>
      <c r="U1296" s="287"/>
      <c r="V1296" s="161">
        <f>T1296*H1296</f>
        <v>0</v>
      </c>
      <c r="AT1296" s="268" t="s">
        <v>205</v>
      </c>
      <c r="AV1296" s="268" t="s">
        <v>139</v>
      </c>
      <c r="AW1296" s="268" t="s">
        <v>79</v>
      </c>
      <c r="BA1296" s="268" t="s">
        <v>137</v>
      </c>
      <c r="BG1296" s="162">
        <f>IF(N1296="základní",J1296,0)</f>
        <v>0</v>
      </c>
      <c r="BH1296" s="162">
        <f>IF(N1296="snížená",J1296,0)</f>
        <v>1194</v>
      </c>
      <c r="BI1296" s="162">
        <f>IF(N1296="zákl. přenesená",J1296,0)</f>
        <v>0</v>
      </c>
      <c r="BJ1296" s="162">
        <f>IF(N1296="sníž. přenesená",J1296,0)</f>
        <v>0</v>
      </c>
      <c r="BK1296" s="162">
        <f>IF(N1296="nulová",J1296,0)</f>
        <v>0</v>
      </c>
      <c r="BL1296" s="268" t="s">
        <v>79</v>
      </c>
      <c r="BM1296" s="162">
        <f>ROUND(I1296*H1296,2)</f>
        <v>1194</v>
      </c>
      <c r="BN1296" s="268" t="s">
        <v>205</v>
      </c>
      <c r="BO1296" s="268" t="s">
        <v>1761</v>
      </c>
    </row>
    <row r="1297" spans="1:67" s="10" customFormat="1" x14ac:dyDescent="0.2">
      <c r="A1297" s="240"/>
      <c r="B1297" s="163"/>
      <c r="C1297" s="197"/>
      <c r="D1297" s="165" t="s">
        <v>146</v>
      </c>
      <c r="E1297" s="166" t="s">
        <v>1</v>
      </c>
      <c r="F1297" s="166" t="s">
        <v>635</v>
      </c>
      <c r="G1297" s="164"/>
      <c r="H1297" s="166" t="s">
        <v>1</v>
      </c>
      <c r="I1297" s="167"/>
      <c r="J1297" s="164"/>
      <c r="K1297" s="164"/>
      <c r="L1297" s="168"/>
      <c r="M1297" s="169"/>
      <c r="N1297" s="170"/>
      <c r="O1297" s="170"/>
      <c r="P1297" s="170"/>
      <c r="Q1297" s="170"/>
      <c r="R1297" s="170"/>
      <c r="S1297" s="283"/>
      <c r="T1297" s="288"/>
      <c r="U1297" s="287"/>
      <c r="V1297" s="171"/>
      <c r="AV1297" s="172" t="s">
        <v>146</v>
      </c>
      <c r="AW1297" s="172" t="s">
        <v>79</v>
      </c>
      <c r="AX1297" s="10" t="s">
        <v>73</v>
      </c>
      <c r="AY1297" s="10" t="s">
        <v>28</v>
      </c>
      <c r="AZ1297" s="10" t="s">
        <v>66</v>
      </c>
      <c r="BA1297" s="172" t="s">
        <v>137</v>
      </c>
    </row>
    <row r="1298" spans="1:67" s="11" customFormat="1" x14ac:dyDescent="0.2">
      <c r="A1298" s="241"/>
      <c r="B1298" s="173"/>
      <c r="C1298" s="198"/>
      <c r="D1298" s="165" t="s">
        <v>146</v>
      </c>
      <c r="E1298" s="175" t="s">
        <v>1</v>
      </c>
      <c r="F1298" s="175" t="s">
        <v>167</v>
      </c>
      <c r="G1298" s="174"/>
      <c r="H1298" s="176">
        <v>6</v>
      </c>
      <c r="I1298" s="177"/>
      <c r="J1298" s="174"/>
      <c r="K1298" s="174"/>
      <c r="L1298" s="178"/>
      <c r="M1298" s="179"/>
      <c r="N1298" s="180"/>
      <c r="O1298" s="180"/>
      <c r="P1298" s="180"/>
      <c r="Q1298" s="180"/>
      <c r="R1298" s="180"/>
      <c r="S1298" s="283"/>
      <c r="T1298" s="290"/>
      <c r="U1298" s="287"/>
      <c r="V1298" s="181"/>
      <c r="AV1298" s="182" t="s">
        <v>146</v>
      </c>
      <c r="AW1298" s="182" t="s">
        <v>79</v>
      </c>
      <c r="AX1298" s="11" t="s">
        <v>79</v>
      </c>
      <c r="AY1298" s="11" t="s">
        <v>28</v>
      </c>
      <c r="AZ1298" s="11" t="s">
        <v>66</v>
      </c>
      <c r="BA1298" s="182" t="s">
        <v>137</v>
      </c>
    </row>
    <row r="1299" spans="1:67" s="266" customFormat="1" ht="16.5" customHeight="1" x14ac:dyDescent="0.2">
      <c r="A1299" s="200"/>
      <c r="B1299" s="28"/>
      <c r="C1299" s="196" t="s">
        <v>1762</v>
      </c>
      <c r="D1299" s="154" t="s">
        <v>139</v>
      </c>
      <c r="E1299" s="318" t="s">
        <v>1763</v>
      </c>
      <c r="F1299" s="319" t="s">
        <v>1764</v>
      </c>
      <c r="G1299" s="154" t="s">
        <v>285</v>
      </c>
      <c r="H1299" s="155">
        <v>1</v>
      </c>
      <c r="I1299" s="156">
        <v>350</v>
      </c>
      <c r="J1299" s="157">
        <f>ROUND(I1299*H1299,2)</f>
        <v>350</v>
      </c>
      <c r="K1299" s="319" t="s">
        <v>143</v>
      </c>
      <c r="L1299" s="32"/>
      <c r="M1299" s="158" t="s">
        <v>1</v>
      </c>
      <c r="N1299" s="159" t="s">
        <v>38</v>
      </c>
      <c r="O1299" s="53"/>
      <c r="P1299" s="160">
        <f>O1299*H1299</f>
        <v>0</v>
      </c>
      <c r="Q1299" s="160">
        <v>0</v>
      </c>
      <c r="R1299" s="160">
        <f>Q1299*H1299</f>
        <v>0</v>
      </c>
      <c r="S1299" s="283"/>
      <c r="T1299" s="283">
        <v>0</v>
      </c>
      <c r="U1299" s="287"/>
      <c r="V1299" s="161">
        <f>T1299*H1299</f>
        <v>0</v>
      </c>
      <c r="AT1299" s="268" t="s">
        <v>205</v>
      </c>
      <c r="AV1299" s="268" t="s">
        <v>139</v>
      </c>
      <c r="AW1299" s="268" t="s">
        <v>79</v>
      </c>
      <c r="BA1299" s="268" t="s">
        <v>137</v>
      </c>
      <c r="BG1299" s="162">
        <f>IF(N1299="základní",J1299,0)</f>
        <v>0</v>
      </c>
      <c r="BH1299" s="162">
        <f>IF(N1299="snížená",J1299,0)</f>
        <v>350</v>
      </c>
      <c r="BI1299" s="162">
        <f>IF(N1299="zákl. přenesená",J1299,0)</f>
        <v>0</v>
      </c>
      <c r="BJ1299" s="162">
        <f>IF(N1299="sníž. přenesená",J1299,0)</f>
        <v>0</v>
      </c>
      <c r="BK1299" s="162">
        <f>IF(N1299="nulová",J1299,0)</f>
        <v>0</v>
      </c>
      <c r="BL1299" s="268" t="s">
        <v>79</v>
      </c>
      <c r="BM1299" s="162">
        <f>ROUND(I1299*H1299,2)</f>
        <v>350</v>
      </c>
      <c r="BN1299" s="268" t="s">
        <v>205</v>
      </c>
      <c r="BO1299" s="268" t="s">
        <v>1765</v>
      </c>
    </row>
    <row r="1300" spans="1:67" s="10" customFormat="1" x14ac:dyDescent="0.2">
      <c r="A1300" s="240"/>
      <c r="B1300" s="163"/>
      <c r="C1300" s="197"/>
      <c r="D1300" s="165" t="s">
        <v>146</v>
      </c>
      <c r="E1300" s="166" t="s">
        <v>1</v>
      </c>
      <c r="F1300" s="166" t="s">
        <v>635</v>
      </c>
      <c r="G1300" s="164"/>
      <c r="H1300" s="166" t="s">
        <v>1</v>
      </c>
      <c r="I1300" s="167"/>
      <c r="J1300" s="164"/>
      <c r="K1300" s="164"/>
      <c r="L1300" s="168"/>
      <c r="M1300" s="169"/>
      <c r="N1300" s="170"/>
      <c r="O1300" s="170"/>
      <c r="P1300" s="170"/>
      <c r="Q1300" s="170"/>
      <c r="R1300" s="170"/>
      <c r="S1300" s="283"/>
      <c r="T1300" s="288"/>
      <c r="U1300" s="287"/>
      <c r="V1300" s="171"/>
      <c r="AV1300" s="172" t="s">
        <v>146</v>
      </c>
      <c r="AW1300" s="172" t="s">
        <v>79</v>
      </c>
      <c r="AX1300" s="10" t="s">
        <v>73</v>
      </c>
      <c r="AY1300" s="10" t="s">
        <v>28</v>
      </c>
      <c r="AZ1300" s="10" t="s">
        <v>66</v>
      </c>
      <c r="BA1300" s="172" t="s">
        <v>137</v>
      </c>
    </row>
    <row r="1301" spans="1:67" s="11" customFormat="1" x14ac:dyDescent="0.2">
      <c r="A1301" s="241"/>
      <c r="B1301" s="173"/>
      <c r="C1301" s="198"/>
      <c r="D1301" s="165" t="s">
        <v>146</v>
      </c>
      <c r="E1301" s="175" t="s">
        <v>1</v>
      </c>
      <c r="F1301" s="175" t="s">
        <v>73</v>
      </c>
      <c r="G1301" s="174"/>
      <c r="H1301" s="176">
        <v>1</v>
      </c>
      <c r="I1301" s="177"/>
      <c r="J1301" s="174"/>
      <c r="K1301" s="174"/>
      <c r="L1301" s="178"/>
      <c r="M1301" s="179"/>
      <c r="N1301" s="180"/>
      <c r="O1301" s="180"/>
      <c r="P1301" s="180"/>
      <c r="Q1301" s="180"/>
      <c r="R1301" s="180"/>
      <c r="S1301" s="283"/>
      <c r="T1301" s="290"/>
      <c r="U1301" s="287"/>
      <c r="V1301" s="181"/>
      <c r="AV1301" s="182" t="s">
        <v>146</v>
      </c>
      <c r="AW1301" s="182" t="s">
        <v>79</v>
      </c>
      <c r="AX1301" s="11" t="s">
        <v>79</v>
      </c>
      <c r="AY1301" s="11" t="s">
        <v>28</v>
      </c>
      <c r="AZ1301" s="11" t="s">
        <v>66</v>
      </c>
      <c r="BA1301" s="182" t="s">
        <v>137</v>
      </c>
    </row>
    <row r="1302" spans="1:67" s="266" customFormat="1" ht="16.5" customHeight="1" x14ac:dyDescent="0.2">
      <c r="A1302" s="200"/>
      <c r="B1302" s="28"/>
      <c r="C1302" s="214" t="s">
        <v>1766</v>
      </c>
      <c r="D1302" s="183" t="s">
        <v>217</v>
      </c>
      <c r="E1302" s="320" t="s">
        <v>1767</v>
      </c>
      <c r="F1302" s="321" t="s">
        <v>1768</v>
      </c>
      <c r="G1302" s="183" t="s">
        <v>285</v>
      </c>
      <c r="H1302" s="184">
        <v>1</v>
      </c>
      <c r="I1302" s="185">
        <v>1390</v>
      </c>
      <c r="J1302" s="186">
        <f>ROUND(I1302*H1302,2)</f>
        <v>1390</v>
      </c>
      <c r="K1302" s="321" t="s">
        <v>1</v>
      </c>
      <c r="L1302" s="187"/>
      <c r="M1302" s="188" t="s">
        <v>1</v>
      </c>
      <c r="N1302" s="189" t="s">
        <v>38</v>
      </c>
      <c r="O1302" s="53"/>
      <c r="P1302" s="160">
        <f>O1302*H1302</f>
        <v>0</v>
      </c>
      <c r="Q1302" s="160">
        <v>0</v>
      </c>
      <c r="R1302" s="160">
        <f>Q1302*H1302</f>
        <v>0</v>
      </c>
      <c r="S1302" s="283"/>
      <c r="T1302" s="283">
        <v>0</v>
      </c>
      <c r="U1302" s="287"/>
      <c r="V1302" s="161">
        <f>T1302*H1302</f>
        <v>0</v>
      </c>
      <c r="AT1302" s="268" t="s">
        <v>292</v>
      </c>
      <c r="AV1302" s="268" t="s">
        <v>217</v>
      </c>
      <c r="AW1302" s="268" t="s">
        <v>79</v>
      </c>
      <c r="BA1302" s="268" t="s">
        <v>137</v>
      </c>
      <c r="BG1302" s="162">
        <f>IF(N1302="základní",J1302,0)</f>
        <v>0</v>
      </c>
      <c r="BH1302" s="162">
        <f>IF(N1302="snížená",J1302,0)</f>
        <v>1390</v>
      </c>
      <c r="BI1302" s="162">
        <f>IF(N1302="zákl. přenesená",J1302,0)</f>
        <v>0</v>
      </c>
      <c r="BJ1302" s="162">
        <f>IF(N1302="sníž. přenesená",J1302,0)</f>
        <v>0</v>
      </c>
      <c r="BK1302" s="162">
        <f>IF(N1302="nulová",J1302,0)</f>
        <v>0</v>
      </c>
      <c r="BL1302" s="268" t="s">
        <v>79</v>
      </c>
      <c r="BM1302" s="162">
        <f>ROUND(I1302*H1302,2)</f>
        <v>1390</v>
      </c>
      <c r="BN1302" s="268" t="s">
        <v>205</v>
      </c>
      <c r="BO1302" s="268" t="s">
        <v>1769</v>
      </c>
    </row>
    <row r="1303" spans="1:67" s="11" customFormat="1" x14ac:dyDescent="0.2">
      <c r="A1303" s="241"/>
      <c r="B1303" s="173"/>
      <c r="C1303" s="198"/>
      <c r="D1303" s="165" t="s">
        <v>146</v>
      </c>
      <c r="E1303" s="175" t="s">
        <v>1</v>
      </c>
      <c r="F1303" s="175" t="s">
        <v>73</v>
      </c>
      <c r="G1303" s="174"/>
      <c r="H1303" s="176">
        <v>1</v>
      </c>
      <c r="I1303" s="177"/>
      <c r="J1303" s="174"/>
      <c r="K1303" s="174"/>
      <c r="L1303" s="178"/>
      <c r="M1303" s="179"/>
      <c r="N1303" s="180"/>
      <c r="O1303" s="180"/>
      <c r="P1303" s="180"/>
      <c r="Q1303" s="180"/>
      <c r="R1303" s="180"/>
      <c r="S1303" s="283"/>
      <c r="T1303" s="290"/>
      <c r="U1303" s="287"/>
      <c r="V1303" s="181"/>
      <c r="AV1303" s="182" t="s">
        <v>146</v>
      </c>
      <c r="AW1303" s="182" t="s">
        <v>79</v>
      </c>
      <c r="AX1303" s="11" t="s">
        <v>79</v>
      </c>
      <c r="AY1303" s="11" t="s">
        <v>28</v>
      </c>
      <c r="AZ1303" s="11" t="s">
        <v>66</v>
      </c>
      <c r="BA1303" s="182" t="s">
        <v>137</v>
      </c>
    </row>
    <row r="1304" spans="1:67" s="266" customFormat="1" ht="16.5" customHeight="1" x14ac:dyDescent="0.2">
      <c r="A1304" s="200"/>
      <c r="B1304" s="28"/>
      <c r="C1304" s="214" t="s">
        <v>940</v>
      </c>
      <c r="D1304" s="183" t="s">
        <v>217</v>
      </c>
      <c r="E1304" s="320" t="s">
        <v>1770</v>
      </c>
      <c r="F1304" s="321" t="s">
        <v>1771</v>
      </c>
      <c r="G1304" s="183" t="s">
        <v>285</v>
      </c>
      <c r="H1304" s="184">
        <v>1</v>
      </c>
      <c r="I1304" s="185">
        <v>5100</v>
      </c>
      <c r="J1304" s="186">
        <f>ROUND(I1304*H1304,2)</f>
        <v>5100</v>
      </c>
      <c r="K1304" s="321" t="s">
        <v>1</v>
      </c>
      <c r="L1304" s="187"/>
      <c r="M1304" s="188" t="s">
        <v>1</v>
      </c>
      <c r="N1304" s="189" t="s">
        <v>38</v>
      </c>
      <c r="O1304" s="53"/>
      <c r="P1304" s="160">
        <f>O1304*H1304</f>
        <v>0</v>
      </c>
      <c r="Q1304" s="160">
        <v>0</v>
      </c>
      <c r="R1304" s="160">
        <f>Q1304*H1304</f>
        <v>0</v>
      </c>
      <c r="S1304" s="283"/>
      <c r="T1304" s="283">
        <v>0</v>
      </c>
      <c r="U1304" s="287"/>
      <c r="V1304" s="161">
        <f>T1304*H1304</f>
        <v>0</v>
      </c>
      <c r="AT1304" s="268" t="s">
        <v>292</v>
      </c>
      <c r="AV1304" s="268" t="s">
        <v>217</v>
      </c>
      <c r="AW1304" s="268" t="s">
        <v>79</v>
      </c>
      <c r="BA1304" s="268" t="s">
        <v>137</v>
      </c>
      <c r="BG1304" s="162">
        <f>IF(N1304="základní",J1304,0)</f>
        <v>0</v>
      </c>
      <c r="BH1304" s="162">
        <f>IF(N1304="snížená",J1304,0)</f>
        <v>5100</v>
      </c>
      <c r="BI1304" s="162">
        <f>IF(N1304="zákl. přenesená",J1304,0)</f>
        <v>0</v>
      </c>
      <c r="BJ1304" s="162">
        <f>IF(N1304="sníž. přenesená",J1304,0)</f>
        <v>0</v>
      </c>
      <c r="BK1304" s="162">
        <f>IF(N1304="nulová",J1304,0)</f>
        <v>0</v>
      </c>
      <c r="BL1304" s="268" t="s">
        <v>79</v>
      </c>
      <c r="BM1304" s="162">
        <f>ROUND(I1304*H1304,2)</f>
        <v>5100</v>
      </c>
      <c r="BN1304" s="268" t="s">
        <v>205</v>
      </c>
      <c r="BO1304" s="268" t="s">
        <v>1772</v>
      </c>
    </row>
    <row r="1305" spans="1:67" s="11" customFormat="1" x14ac:dyDescent="0.2">
      <c r="A1305" s="241"/>
      <c r="B1305" s="173"/>
      <c r="C1305" s="198"/>
      <c r="D1305" s="165" t="s">
        <v>146</v>
      </c>
      <c r="E1305" s="175" t="s">
        <v>1</v>
      </c>
      <c r="F1305" s="175" t="s">
        <v>73</v>
      </c>
      <c r="G1305" s="174"/>
      <c r="H1305" s="176">
        <v>1</v>
      </c>
      <c r="I1305" s="177"/>
      <c r="J1305" s="174"/>
      <c r="K1305" s="174"/>
      <c r="L1305" s="178"/>
      <c r="M1305" s="179"/>
      <c r="N1305" s="180"/>
      <c r="O1305" s="180"/>
      <c r="P1305" s="180"/>
      <c r="Q1305" s="180"/>
      <c r="R1305" s="180"/>
      <c r="S1305" s="283"/>
      <c r="T1305" s="290"/>
      <c r="U1305" s="287"/>
      <c r="V1305" s="181"/>
      <c r="AV1305" s="182" t="s">
        <v>146</v>
      </c>
      <c r="AW1305" s="182" t="s">
        <v>79</v>
      </c>
      <c r="AX1305" s="11" t="s">
        <v>79</v>
      </c>
      <c r="AY1305" s="11" t="s">
        <v>28</v>
      </c>
      <c r="AZ1305" s="11" t="s">
        <v>66</v>
      </c>
      <c r="BA1305" s="182" t="s">
        <v>137</v>
      </c>
    </row>
    <row r="1306" spans="1:67" s="266" customFormat="1" ht="16.5" customHeight="1" x14ac:dyDescent="0.2">
      <c r="A1306" s="200"/>
      <c r="B1306" s="28"/>
      <c r="C1306" s="214" t="s">
        <v>1773</v>
      </c>
      <c r="D1306" s="183" t="s">
        <v>217</v>
      </c>
      <c r="E1306" s="320" t="s">
        <v>1774</v>
      </c>
      <c r="F1306" s="321" t="s">
        <v>1775</v>
      </c>
      <c r="G1306" s="183" t="s">
        <v>285</v>
      </c>
      <c r="H1306" s="184">
        <v>6</v>
      </c>
      <c r="I1306" s="185">
        <v>600</v>
      </c>
      <c r="J1306" s="186">
        <f>ROUND(I1306*H1306,2)</f>
        <v>3600</v>
      </c>
      <c r="K1306" s="321" t="s">
        <v>1</v>
      </c>
      <c r="L1306" s="187"/>
      <c r="M1306" s="188" t="s">
        <v>1</v>
      </c>
      <c r="N1306" s="189" t="s">
        <v>38</v>
      </c>
      <c r="O1306" s="53"/>
      <c r="P1306" s="160">
        <f>O1306*H1306</f>
        <v>0</v>
      </c>
      <c r="Q1306" s="160">
        <v>0</v>
      </c>
      <c r="R1306" s="160">
        <f>Q1306*H1306</f>
        <v>0</v>
      </c>
      <c r="S1306" s="283"/>
      <c r="T1306" s="283">
        <v>0</v>
      </c>
      <c r="U1306" s="287"/>
      <c r="V1306" s="161">
        <f>T1306*H1306</f>
        <v>0</v>
      </c>
      <c r="AT1306" s="268" t="s">
        <v>292</v>
      </c>
      <c r="AV1306" s="268" t="s">
        <v>217</v>
      </c>
      <c r="AW1306" s="268" t="s">
        <v>79</v>
      </c>
      <c r="BA1306" s="268" t="s">
        <v>137</v>
      </c>
      <c r="BG1306" s="162">
        <f>IF(N1306="základní",J1306,0)</f>
        <v>0</v>
      </c>
      <c r="BH1306" s="162">
        <f>IF(N1306="snížená",J1306,0)</f>
        <v>3600</v>
      </c>
      <c r="BI1306" s="162">
        <f>IF(N1306="zákl. přenesená",J1306,0)</f>
        <v>0</v>
      </c>
      <c r="BJ1306" s="162">
        <f>IF(N1306="sníž. přenesená",J1306,0)</f>
        <v>0</v>
      </c>
      <c r="BK1306" s="162">
        <f>IF(N1306="nulová",J1306,0)</f>
        <v>0</v>
      </c>
      <c r="BL1306" s="268" t="s">
        <v>79</v>
      </c>
      <c r="BM1306" s="162">
        <f>ROUND(I1306*H1306,2)</f>
        <v>3600</v>
      </c>
      <c r="BN1306" s="268" t="s">
        <v>205</v>
      </c>
      <c r="BO1306" s="268" t="s">
        <v>1776</v>
      </c>
    </row>
    <row r="1307" spans="1:67" s="11" customFormat="1" x14ac:dyDescent="0.2">
      <c r="A1307" s="241"/>
      <c r="B1307" s="173"/>
      <c r="C1307" s="198"/>
      <c r="D1307" s="165" t="s">
        <v>146</v>
      </c>
      <c r="E1307" s="175" t="s">
        <v>1</v>
      </c>
      <c r="F1307" s="175" t="s">
        <v>167</v>
      </c>
      <c r="G1307" s="174"/>
      <c r="H1307" s="176">
        <v>6</v>
      </c>
      <c r="I1307" s="177"/>
      <c r="J1307" s="174"/>
      <c r="K1307" s="174"/>
      <c r="L1307" s="178"/>
      <c r="M1307" s="179"/>
      <c r="N1307" s="180"/>
      <c r="O1307" s="180"/>
      <c r="P1307" s="180"/>
      <c r="Q1307" s="180"/>
      <c r="R1307" s="180"/>
      <c r="S1307" s="283"/>
      <c r="T1307" s="290"/>
      <c r="U1307" s="287"/>
      <c r="V1307" s="181"/>
      <c r="AV1307" s="182" t="s">
        <v>146</v>
      </c>
      <c r="AW1307" s="182" t="s">
        <v>79</v>
      </c>
      <c r="AX1307" s="11" t="s">
        <v>79</v>
      </c>
      <c r="AY1307" s="11" t="s">
        <v>28</v>
      </c>
      <c r="AZ1307" s="11" t="s">
        <v>66</v>
      </c>
      <c r="BA1307" s="182" t="s">
        <v>137</v>
      </c>
    </row>
    <row r="1308" spans="1:67" s="266" customFormat="1" ht="16.5" customHeight="1" x14ac:dyDescent="0.2">
      <c r="A1308" s="200"/>
      <c r="B1308" s="28"/>
      <c r="C1308" s="214" t="s">
        <v>1777</v>
      </c>
      <c r="D1308" s="183" t="s">
        <v>217</v>
      </c>
      <c r="E1308" s="320" t="s">
        <v>1778</v>
      </c>
      <c r="F1308" s="321" t="s">
        <v>1779</v>
      </c>
      <c r="G1308" s="183" t="s">
        <v>285</v>
      </c>
      <c r="H1308" s="184">
        <v>1</v>
      </c>
      <c r="I1308" s="185">
        <v>800</v>
      </c>
      <c r="J1308" s="186">
        <f>ROUND(I1308*H1308,2)</f>
        <v>800</v>
      </c>
      <c r="K1308" s="321" t="s">
        <v>1</v>
      </c>
      <c r="L1308" s="187"/>
      <c r="M1308" s="188" t="s">
        <v>1</v>
      </c>
      <c r="N1308" s="189" t="s">
        <v>38</v>
      </c>
      <c r="O1308" s="53"/>
      <c r="P1308" s="160">
        <f>O1308*H1308</f>
        <v>0</v>
      </c>
      <c r="Q1308" s="160">
        <v>0</v>
      </c>
      <c r="R1308" s="160">
        <f>Q1308*H1308</f>
        <v>0</v>
      </c>
      <c r="S1308" s="283"/>
      <c r="T1308" s="283">
        <v>0</v>
      </c>
      <c r="U1308" s="287"/>
      <c r="V1308" s="161">
        <f>T1308*H1308</f>
        <v>0</v>
      </c>
      <c r="AT1308" s="268" t="s">
        <v>292</v>
      </c>
      <c r="AV1308" s="268" t="s">
        <v>217</v>
      </c>
      <c r="AW1308" s="268" t="s">
        <v>79</v>
      </c>
      <c r="BA1308" s="268" t="s">
        <v>137</v>
      </c>
      <c r="BG1308" s="162">
        <f>IF(N1308="základní",J1308,0)</f>
        <v>0</v>
      </c>
      <c r="BH1308" s="162">
        <f>IF(N1308="snížená",J1308,0)</f>
        <v>800</v>
      </c>
      <c r="BI1308" s="162">
        <f>IF(N1308="zákl. přenesená",J1308,0)</f>
        <v>0</v>
      </c>
      <c r="BJ1308" s="162">
        <f>IF(N1308="sníž. přenesená",J1308,0)</f>
        <v>0</v>
      </c>
      <c r="BK1308" s="162">
        <f>IF(N1308="nulová",J1308,0)</f>
        <v>0</v>
      </c>
      <c r="BL1308" s="268" t="s">
        <v>79</v>
      </c>
      <c r="BM1308" s="162">
        <f>ROUND(I1308*H1308,2)</f>
        <v>800</v>
      </c>
      <c r="BN1308" s="268" t="s">
        <v>205</v>
      </c>
      <c r="BO1308" s="268" t="s">
        <v>1780</v>
      </c>
    </row>
    <row r="1309" spans="1:67" s="11" customFormat="1" x14ac:dyDescent="0.2">
      <c r="A1309" s="241"/>
      <c r="B1309" s="173"/>
      <c r="C1309" s="198"/>
      <c r="D1309" s="165" t="s">
        <v>146</v>
      </c>
      <c r="E1309" s="175" t="s">
        <v>1</v>
      </c>
      <c r="F1309" s="175" t="s">
        <v>73</v>
      </c>
      <c r="G1309" s="174"/>
      <c r="H1309" s="176">
        <v>1</v>
      </c>
      <c r="I1309" s="177"/>
      <c r="J1309" s="174"/>
      <c r="K1309" s="174"/>
      <c r="L1309" s="178"/>
      <c r="M1309" s="179"/>
      <c r="N1309" s="180"/>
      <c r="O1309" s="180"/>
      <c r="P1309" s="180"/>
      <c r="Q1309" s="180"/>
      <c r="R1309" s="180"/>
      <c r="S1309" s="283"/>
      <c r="T1309" s="290"/>
      <c r="U1309" s="287"/>
      <c r="V1309" s="181"/>
      <c r="AV1309" s="182" t="s">
        <v>146</v>
      </c>
      <c r="AW1309" s="182" t="s">
        <v>79</v>
      </c>
      <c r="AX1309" s="11" t="s">
        <v>79</v>
      </c>
      <c r="AY1309" s="11" t="s">
        <v>28</v>
      </c>
      <c r="AZ1309" s="11" t="s">
        <v>66</v>
      </c>
      <c r="BA1309" s="182" t="s">
        <v>137</v>
      </c>
    </row>
    <row r="1310" spans="1:67" s="266" customFormat="1" ht="16.5" customHeight="1" x14ac:dyDescent="0.2">
      <c r="A1310" s="200"/>
      <c r="B1310" s="28"/>
      <c r="C1310" s="196" t="s">
        <v>1781</v>
      </c>
      <c r="D1310" s="154" t="s">
        <v>139</v>
      </c>
      <c r="E1310" s="318" t="s">
        <v>1782</v>
      </c>
      <c r="F1310" s="319" t="s">
        <v>1783</v>
      </c>
      <c r="G1310" s="154" t="s">
        <v>285</v>
      </c>
      <c r="H1310" s="155">
        <v>1</v>
      </c>
      <c r="I1310" s="156">
        <v>1250</v>
      </c>
      <c r="J1310" s="157">
        <f>ROUND(I1310*H1310,2)</f>
        <v>1250</v>
      </c>
      <c r="K1310" s="319" t="s">
        <v>143</v>
      </c>
      <c r="L1310" s="32"/>
      <c r="M1310" s="158" t="s">
        <v>1</v>
      </c>
      <c r="N1310" s="159" t="s">
        <v>38</v>
      </c>
      <c r="O1310" s="53"/>
      <c r="P1310" s="160">
        <f>O1310*H1310</f>
        <v>0</v>
      </c>
      <c r="Q1310" s="160">
        <v>0</v>
      </c>
      <c r="R1310" s="160">
        <f>Q1310*H1310</f>
        <v>0</v>
      </c>
      <c r="S1310" s="283"/>
      <c r="T1310" s="283">
        <v>0</v>
      </c>
      <c r="U1310" s="287"/>
      <c r="V1310" s="161">
        <f>T1310*H1310</f>
        <v>0</v>
      </c>
      <c r="AT1310" s="268" t="s">
        <v>205</v>
      </c>
      <c r="AV1310" s="268" t="s">
        <v>139</v>
      </c>
      <c r="AW1310" s="268" t="s">
        <v>79</v>
      </c>
      <c r="BA1310" s="268" t="s">
        <v>137</v>
      </c>
      <c r="BG1310" s="162">
        <f>IF(N1310="základní",J1310,0)</f>
        <v>0</v>
      </c>
      <c r="BH1310" s="162">
        <f>IF(N1310="snížená",J1310,0)</f>
        <v>1250</v>
      </c>
      <c r="BI1310" s="162">
        <f>IF(N1310="zákl. přenesená",J1310,0)</f>
        <v>0</v>
      </c>
      <c r="BJ1310" s="162">
        <f>IF(N1310="sníž. přenesená",J1310,0)</f>
        <v>0</v>
      </c>
      <c r="BK1310" s="162">
        <f>IF(N1310="nulová",J1310,0)</f>
        <v>0</v>
      </c>
      <c r="BL1310" s="268" t="s">
        <v>79</v>
      </c>
      <c r="BM1310" s="162">
        <f>ROUND(I1310*H1310,2)</f>
        <v>1250</v>
      </c>
      <c r="BN1310" s="268" t="s">
        <v>205</v>
      </c>
      <c r="BO1310" s="268" t="s">
        <v>1784</v>
      </c>
    </row>
    <row r="1311" spans="1:67" s="10" customFormat="1" x14ac:dyDescent="0.2">
      <c r="A1311" s="240"/>
      <c r="B1311" s="163"/>
      <c r="C1311" s="197"/>
      <c r="D1311" s="165" t="s">
        <v>146</v>
      </c>
      <c r="E1311" s="166" t="s">
        <v>1</v>
      </c>
      <c r="F1311" s="166" t="s">
        <v>635</v>
      </c>
      <c r="G1311" s="164"/>
      <c r="H1311" s="166" t="s">
        <v>1</v>
      </c>
      <c r="I1311" s="167"/>
      <c r="J1311" s="164"/>
      <c r="K1311" s="164"/>
      <c r="L1311" s="168"/>
      <c r="M1311" s="169"/>
      <c r="N1311" s="170"/>
      <c r="O1311" s="170"/>
      <c r="P1311" s="170"/>
      <c r="Q1311" s="170"/>
      <c r="R1311" s="170"/>
      <c r="S1311" s="283"/>
      <c r="T1311" s="288"/>
      <c r="U1311" s="287"/>
      <c r="V1311" s="171"/>
      <c r="AV1311" s="172" t="s">
        <v>146</v>
      </c>
      <c r="AW1311" s="172" t="s">
        <v>79</v>
      </c>
      <c r="AX1311" s="10" t="s">
        <v>73</v>
      </c>
      <c r="AY1311" s="10" t="s">
        <v>28</v>
      </c>
      <c r="AZ1311" s="10" t="s">
        <v>66</v>
      </c>
      <c r="BA1311" s="172" t="s">
        <v>137</v>
      </c>
    </row>
    <row r="1312" spans="1:67" s="11" customFormat="1" x14ac:dyDescent="0.2">
      <c r="A1312" s="241"/>
      <c r="B1312" s="173"/>
      <c r="C1312" s="198"/>
      <c r="D1312" s="165" t="s">
        <v>146</v>
      </c>
      <c r="E1312" s="175" t="s">
        <v>1</v>
      </c>
      <c r="F1312" s="175" t="s">
        <v>73</v>
      </c>
      <c r="G1312" s="174"/>
      <c r="H1312" s="176">
        <v>1</v>
      </c>
      <c r="I1312" s="177"/>
      <c r="J1312" s="174"/>
      <c r="K1312" s="174"/>
      <c r="L1312" s="178"/>
      <c r="M1312" s="179"/>
      <c r="N1312" s="180"/>
      <c r="O1312" s="180"/>
      <c r="P1312" s="180"/>
      <c r="Q1312" s="180"/>
      <c r="R1312" s="180"/>
      <c r="S1312" s="283"/>
      <c r="T1312" s="290"/>
      <c r="U1312" s="287"/>
      <c r="V1312" s="181"/>
      <c r="AV1312" s="182" t="s">
        <v>146</v>
      </c>
      <c r="AW1312" s="182" t="s">
        <v>79</v>
      </c>
      <c r="AX1312" s="11" t="s">
        <v>79</v>
      </c>
      <c r="AY1312" s="11" t="s">
        <v>28</v>
      </c>
      <c r="AZ1312" s="11" t="s">
        <v>66</v>
      </c>
      <c r="BA1312" s="182" t="s">
        <v>137</v>
      </c>
    </row>
    <row r="1313" spans="1:67" s="266" customFormat="1" ht="16.5" customHeight="1" x14ac:dyDescent="0.2">
      <c r="A1313" s="200"/>
      <c r="B1313" s="28"/>
      <c r="C1313" s="214" t="s">
        <v>1785</v>
      </c>
      <c r="D1313" s="183" t="s">
        <v>217</v>
      </c>
      <c r="E1313" s="320" t="s">
        <v>1786</v>
      </c>
      <c r="F1313" s="321" t="s">
        <v>1787</v>
      </c>
      <c r="G1313" s="183" t="s">
        <v>285</v>
      </c>
      <c r="H1313" s="184">
        <v>1</v>
      </c>
      <c r="I1313" s="185">
        <v>11950</v>
      </c>
      <c r="J1313" s="186">
        <f>ROUND(I1313*H1313,2)</f>
        <v>11950</v>
      </c>
      <c r="K1313" s="321" t="s">
        <v>1</v>
      </c>
      <c r="L1313" s="187"/>
      <c r="M1313" s="188" t="s">
        <v>1</v>
      </c>
      <c r="N1313" s="189" t="s">
        <v>38</v>
      </c>
      <c r="O1313" s="53"/>
      <c r="P1313" s="160">
        <f>O1313*H1313</f>
        <v>0</v>
      </c>
      <c r="Q1313" s="160">
        <v>0</v>
      </c>
      <c r="R1313" s="160">
        <f>Q1313*H1313</f>
        <v>0</v>
      </c>
      <c r="S1313" s="283"/>
      <c r="T1313" s="283">
        <v>0</v>
      </c>
      <c r="U1313" s="287"/>
      <c r="V1313" s="161">
        <f>T1313*H1313</f>
        <v>0</v>
      </c>
      <c r="AT1313" s="268" t="s">
        <v>292</v>
      </c>
      <c r="AV1313" s="268" t="s">
        <v>217</v>
      </c>
      <c r="AW1313" s="268" t="s">
        <v>79</v>
      </c>
      <c r="BA1313" s="268" t="s">
        <v>137</v>
      </c>
      <c r="BG1313" s="162">
        <f>IF(N1313="základní",J1313,0)</f>
        <v>0</v>
      </c>
      <c r="BH1313" s="162">
        <f>IF(N1313="snížená",J1313,0)</f>
        <v>11950</v>
      </c>
      <c r="BI1313" s="162">
        <f>IF(N1313="zákl. přenesená",J1313,0)</f>
        <v>0</v>
      </c>
      <c r="BJ1313" s="162">
        <f>IF(N1313="sníž. přenesená",J1313,0)</f>
        <v>0</v>
      </c>
      <c r="BK1313" s="162">
        <f>IF(N1313="nulová",J1313,0)</f>
        <v>0</v>
      </c>
      <c r="BL1313" s="268" t="s">
        <v>79</v>
      </c>
      <c r="BM1313" s="162">
        <f>ROUND(I1313*H1313,2)</f>
        <v>11950</v>
      </c>
      <c r="BN1313" s="268" t="s">
        <v>205</v>
      </c>
      <c r="BO1313" s="268" t="s">
        <v>1788</v>
      </c>
    </row>
    <row r="1314" spans="1:67" s="11" customFormat="1" x14ac:dyDescent="0.2">
      <c r="A1314" s="241"/>
      <c r="B1314" s="173"/>
      <c r="C1314" s="198"/>
      <c r="D1314" s="165" t="s">
        <v>146</v>
      </c>
      <c r="E1314" s="175" t="s">
        <v>1</v>
      </c>
      <c r="F1314" s="175" t="s">
        <v>73</v>
      </c>
      <c r="G1314" s="174"/>
      <c r="H1314" s="176">
        <v>1</v>
      </c>
      <c r="I1314" s="177"/>
      <c r="J1314" s="174"/>
      <c r="K1314" s="174"/>
      <c r="L1314" s="178"/>
      <c r="M1314" s="179"/>
      <c r="N1314" s="180"/>
      <c r="O1314" s="180"/>
      <c r="P1314" s="180"/>
      <c r="Q1314" s="180"/>
      <c r="R1314" s="180"/>
      <c r="S1314" s="283"/>
      <c r="T1314" s="290"/>
      <c r="U1314" s="287"/>
      <c r="V1314" s="181"/>
      <c r="AV1314" s="182" t="s">
        <v>146</v>
      </c>
      <c r="AW1314" s="182" t="s">
        <v>79</v>
      </c>
      <c r="AX1314" s="11" t="s">
        <v>79</v>
      </c>
      <c r="AY1314" s="11" t="s">
        <v>28</v>
      </c>
      <c r="AZ1314" s="11" t="s">
        <v>66</v>
      </c>
      <c r="BA1314" s="182" t="s">
        <v>137</v>
      </c>
    </row>
    <row r="1315" spans="1:67" s="266" customFormat="1" ht="16.5" customHeight="1" x14ac:dyDescent="0.2">
      <c r="A1315" s="200"/>
      <c r="B1315" s="28"/>
      <c r="C1315" s="196" t="s">
        <v>1789</v>
      </c>
      <c r="D1315" s="154" t="s">
        <v>139</v>
      </c>
      <c r="E1315" s="318" t="s">
        <v>1790</v>
      </c>
      <c r="F1315" s="319" t="s">
        <v>1791</v>
      </c>
      <c r="G1315" s="154" t="s">
        <v>285</v>
      </c>
      <c r="H1315" s="155">
        <v>1</v>
      </c>
      <c r="I1315" s="156">
        <v>1190</v>
      </c>
      <c r="J1315" s="157">
        <f>ROUND(I1315*H1315,2)</f>
        <v>1190</v>
      </c>
      <c r="K1315" s="319" t="s">
        <v>143</v>
      </c>
      <c r="L1315" s="32"/>
      <c r="M1315" s="158" t="s">
        <v>1</v>
      </c>
      <c r="N1315" s="159" t="s">
        <v>38</v>
      </c>
      <c r="O1315" s="53"/>
      <c r="P1315" s="160">
        <f>O1315*H1315</f>
        <v>0</v>
      </c>
      <c r="Q1315" s="160">
        <v>0</v>
      </c>
      <c r="R1315" s="160">
        <f>Q1315*H1315</f>
        <v>0</v>
      </c>
      <c r="S1315" s="283"/>
      <c r="T1315" s="283">
        <v>0</v>
      </c>
      <c r="U1315" s="287"/>
      <c r="V1315" s="161">
        <f>T1315*H1315</f>
        <v>0</v>
      </c>
      <c r="AT1315" s="268" t="s">
        <v>205</v>
      </c>
      <c r="AV1315" s="268" t="s">
        <v>139</v>
      </c>
      <c r="AW1315" s="268" t="s">
        <v>79</v>
      </c>
      <c r="BA1315" s="268" t="s">
        <v>137</v>
      </c>
      <c r="BG1315" s="162">
        <f>IF(N1315="základní",J1315,0)</f>
        <v>0</v>
      </c>
      <c r="BH1315" s="162">
        <f>IF(N1315="snížená",J1315,0)</f>
        <v>1190</v>
      </c>
      <c r="BI1315" s="162">
        <f>IF(N1315="zákl. přenesená",J1315,0)</f>
        <v>0</v>
      </c>
      <c r="BJ1315" s="162">
        <f>IF(N1315="sníž. přenesená",J1315,0)</f>
        <v>0</v>
      </c>
      <c r="BK1315" s="162">
        <f>IF(N1315="nulová",J1315,0)</f>
        <v>0</v>
      </c>
      <c r="BL1315" s="268" t="s">
        <v>79</v>
      </c>
      <c r="BM1315" s="162">
        <f>ROUND(I1315*H1315,2)</f>
        <v>1190</v>
      </c>
      <c r="BN1315" s="268" t="s">
        <v>205</v>
      </c>
      <c r="BO1315" s="268" t="s">
        <v>1792</v>
      </c>
    </row>
    <row r="1316" spans="1:67" s="10" customFormat="1" x14ac:dyDescent="0.2">
      <c r="A1316" s="240"/>
      <c r="B1316" s="163"/>
      <c r="C1316" s="197"/>
      <c r="D1316" s="165" t="s">
        <v>146</v>
      </c>
      <c r="E1316" s="166" t="s">
        <v>1</v>
      </c>
      <c r="F1316" s="166" t="s">
        <v>635</v>
      </c>
      <c r="G1316" s="164"/>
      <c r="H1316" s="166" t="s">
        <v>1</v>
      </c>
      <c r="I1316" s="167"/>
      <c r="J1316" s="164"/>
      <c r="K1316" s="164"/>
      <c r="L1316" s="168"/>
      <c r="M1316" s="169"/>
      <c r="N1316" s="170"/>
      <c r="O1316" s="170"/>
      <c r="P1316" s="170"/>
      <c r="Q1316" s="170"/>
      <c r="R1316" s="170"/>
      <c r="S1316" s="283"/>
      <c r="T1316" s="288"/>
      <c r="U1316" s="287"/>
      <c r="V1316" s="171"/>
      <c r="AV1316" s="172" t="s">
        <v>146</v>
      </c>
      <c r="AW1316" s="172" t="s">
        <v>79</v>
      </c>
      <c r="AX1316" s="10" t="s">
        <v>73</v>
      </c>
      <c r="AY1316" s="10" t="s">
        <v>28</v>
      </c>
      <c r="AZ1316" s="10" t="s">
        <v>66</v>
      </c>
      <c r="BA1316" s="172" t="s">
        <v>137</v>
      </c>
    </row>
    <row r="1317" spans="1:67" s="11" customFormat="1" x14ac:dyDescent="0.2">
      <c r="A1317" s="241"/>
      <c r="B1317" s="173"/>
      <c r="C1317" s="198"/>
      <c r="D1317" s="165" t="s">
        <v>146</v>
      </c>
      <c r="E1317" s="175" t="s">
        <v>1</v>
      </c>
      <c r="F1317" s="175" t="s">
        <v>73</v>
      </c>
      <c r="G1317" s="174"/>
      <c r="H1317" s="176">
        <v>1</v>
      </c>
      <c r="I1317" s="177"/>
      <c r="J1317" s="174"/>
      <c r="K1317" s="174"/>
      <c r="L1317" s="178"/>
      <c r="M1317" s="179"/>
      <c r="N1317" s="180"/>
      <c r="O1317" s="180"/>
      <c r="P1317" s="180"/>
      <c r="Q1317" s="180"/>
      <c r="R1317" s="180"/>
      <c r="S1317" s="283"/>
      <c r="T1317" s="290"/>
      <c r="U1317" s="287"/>
      <c r="V1317" s="181"/>
      <c r="AV1317" s="182" t="s">
        <v>146</v>
      </c>
      <c r="AW1317" s="182" t="s">
        <v>79</v>
      </c>
      <c r="AX1317" s="11" t="s">
        <v>79</v>
      </c>
      <c r="AY1317" s="11" t="s">
        <v>28</v>
      </c>
      <c r="AZ1317" s="11" t="s">
        <v>66</v>
      </c>
      <c r="BA1317" s="182" t="s">
        <v>137</v>
      </c>
    </row>
    <row r="1318" spans="1:67" s="266" customFormat="1" ht="16.5" customHeight="1" x14ac:dyDescent="0.2">
      <c r="A1318" s="200"/>
      <c r="B1318" s="28"/>
      <c r="C1318" s="196" t="s">
        <v>1793</v>
      </c>
      <c r="D1318" s="154" t="s">
        <v>139</v>
      </c>
      <c r="E1318" s="318" t="s">
        <v>1794</v>
      </c>
      <c r="F1318" s="319" t="s">
        <v>1795</v>
      </c>
      <c r="G1318" s="154" t="s">
        <v>285</v>
      </c>
      <c r="H1318" s="155">
        <v>1</v>
      </c>
      <c r="I1318" s="156">
        <v>2900</v>
      </c>
      <c r="J1318" s="157">
        <f>ROUND(I1318*H1318,2)</f>
        <v>2900</v>
      </c>
      <c r="K1318" s="319" t="s">
        <v>1</v>
      </c>
      <c r="L1318" s="32"/>
      <c r="M1318" s="158" t="s">
        <v>1</v>
      </c>
      <c r="N1318" s="159" t="s">
        <v>38</v>
      </c>
      <c r="O1318" s="53"/>
      <c r="P1318" s="160">
        <f>O1318*H1318</f>
        <v>0</v>
      </c>
      <c r="Q1318" s="160">
        <v>0</v>
      </c>
      <c r="R1318" s="160">
        <f>Q1318*H1318</f>
        <v>0</v>
      </c>
      <c r="S1318" s="283"/>
      <c r="T1318" s="283">
        <v>0</v>
      </c>
      <c r="U1318" s="287"/>
      <c r="V1318" s="161">
        <f>T1318*H1318</f>
        <v>0</v>
      </c>
      <c r="AT1318" s="268" t="s">
        <v>205</v>
      </c>
      <c r="AV1318" s="268" t="s">
        <v>139</v>
      </c>
      <c r="AW1318" s="268" t="s">
        <v>79</v>
      </c>
      <c r="BA1318" s="268" t="s">
        <v>137</v>
      </c>
      <c r="BG1318" s="162">
        <f>IF(N1318="základní",J1318,0)</f>
        <v>0</v>
      </c>
      <c r="BH1318" s="162">
        <f>IF(N1318="snížená",J1318,0)</f>
        <v>2900</v>
      </c>
      <c r="BI1318" s="162">
        <f>IF(N1318="zákl. přenesená",J1318,0)</f>
        <v>0</v>
      </c>
      <c r="BJ1318" s="162">
        <f>IF(N1318="sníž. přenesená",J1318,0)</f>
        <v>0</v>
      </c>
      <c r="BK1318" s="162">
        <f>IF(N1318="nulová",J1318,0)</f>
        <v>0</v>
      </c>
      <c r="BL1318" s="268" t="s">
        <v>79</v>
      </c>
      <c r="BM1318" s="162">
        <f>ROUND(I1318*H1318,2)</f>
        <v>2900</v>
      </c>
      <c r="BN1318" s="268" t="s">
        <v>205</v>
      </c>
      <c r="BO1318" s="268" t="s">
        <v>1796</v>
      </c>
    </row>
    <row r="1319" spans="1:67" s="10" customFormat="1" x14ac:dyDescent="0.2">
      <c r="A1319" s="240"/>
      <c r="B1319" s="163"/>
      <c r="C1319" s="197"/>
      <c r="D1319" s="165" t="s">
        <v>146</v>
      </c>
      <c r="E1319" s="166" t="s">
        <v>1</v>
      </c>
      <c r="F1319" s="166" t="s">
        <v>635</v>
      </c>
      <c r="G1319" s="164"/>
      <c r="H1319" s="166" t="s">
        <v>1</v>
      </c>
      <c r="I1319" s="167"/>
      <c r="J1319" s="164"/>
      <c r="K1319" s="164"/>
      <c r="L1319" s="168"/>
      <c r="M1319" s="169"/>
      <c r="N1319" s="170"/>
      <c r="O1319" s="170"/>
      <c r="P1319" s="170"/>
      <c r="Q1319" s="170"/>
      <c r="R1319" s="170"/>
      <c r="S1319" s="283"/>
      <c r="T1319" s="288"/>
      <c r="U1319" s="287"/>
      <c r="V1319" s="171"/>
      <c r="AV1319" s="172" t="s">
        <v>146</v>
      </c>
      <c r="AW1319" s="172" t="s">
        <v>79</v>
      </c>
      <c r="AX1319" s="10" t="s">
        <v>73</v>
      </c>
      <c r="AY1319" s="10" t="s">
        <v>28</v>
      </c>
      <c r="AZ1319" s="10" t="s">
        <v>66</v>
      </c>
      <c r="BA1319" s="172" t="s">
        <v>137</v>
      </c>
    </row>
    <row r="1320" spans="1:67" s="11" customFormat="1" x14ac:dyDescent="0.2">
      <c r="A1320" s="241"/>
      <c r="B1320" s="173"/>
      <c r="C1320" s="198"/>
      <c r="D1320" s="165" t="s">
        <v>146</v>
      </c>
      <c r="E1320" s="175" t="s">
        <v>1</v>
      </c>
      <c r="F1320" s="175" t="s">
        <v>73</v>
      </c>
      <c r="G1320" s="174"/>
      <c r="H1320" s="176">
        <v>1</v>
      </c>
      <c r="I1320" s="177"/>
      <c r="J1320" s="174"/>
      <c r="K1320" s="174"/>
      <c r="L1320" s="178"/>
      <c r="M1320" s="179"/>
      <c r="N1320" s="180"/>
      <c r="O1320" s="180"/>
      <c r="P1320" s="180"/>
      <c r="Q1320" s="180"/>
      <c r="R1320" s="180"/>
      <c r="S1320" s="283"/>
      <c r="T1320" s="290"/>
      <c r="U1320" s="287"/>
      <c r="V1320" s="181"/>
      <c r="AV1320" s="182" t="s">
        <v>146</v>
      </c>
      <c r="AW1320" s="182" t="s">
        <v>79</v>
      </c>
      <c r="AX1320" s="11" t="s">
        <v>79</v>
      </c>
      <c r="AY1320" s="11" t="s">
        <v>28</v>
      </c>
      <c r="AZ1320" s="11" t="s">
        <v>66</v>
      </c>
      <c r="BA1320" s="182" t="s">
        <v>137</v>
      </c>
    </row>
    <row r="1321" spans="1:67" s="266" customFormat="1" ht="16.5" customHeight="1" x14ac:dyDescent="0.2">
      <c r="A1321" s="200"/>
      <c r="B1321" s="28"/>
      <c r="C1321" s="196" t="s">
        <v>1797</v>
      </c>
      <c r="D1321" s="154" t="s">
        <v>139</v>
      </c>
      <c r="E1321" s="318" t="s">
        <v>1798</v>
      </c>
      <c r="F1321" s="319" t="s">
        <v>1799</v>
      </c>
      <c r="G1321" s="154" t="s">
        <v>285</v>
      </c>
      <c r="H1321" s="155">
        <v>12</v>
      </c>
      <c r="I1321" s="156">
        <v>95</v>
      </c>
      <c r="J1321" s="157">
        <f>ROUND(I1321*H1321,2)</f>
        <v>1140</v>
      </c>
      <c r="K1321" s="319" t="s">
        <v>143</v>
      </c>
      <c r="L1321" s="32"/>
      <c r="M1321" s="158" t="s">
        <v>1</v>
      </c>
      <c r="N1321" s="159" t="s">
        <v>38</v>
      </c>
      <c r="O1321" s="53"/>
      <c r="P1321" s="160">
        <f>O1321*H1321</f>
        <v>0</v>
      </c>
      <c r="Q1321" s="160">
        <v>0</v>
      </c>
      <c r="R1321" s="160">
        <f>Q1321*H1321</f>
        <v>0</v>
      </c>
      <c r="S1321" s="283"/>
      <c r="T1321" s="283">
        <v>0</v>
      </c>
      <c r="U1321" s="287"/>
      <c r="V1321" s="161">
        <f>T1321*H1321</f>
        <v>0</v>
      </c>
      <c r="AT1321" s="268" t="s">
        <v>205</v>
      </c>
      <c r="AV1321" s="268" t="s">
        <v>139</v>
      </c>
      <c r="AW1321" s="268" t="s">
        <v>79</v>
      </c>
      <c r="BA1321" s="268" t="s">
        <v>137</v>
      </c>
      <c r="BG1321" s="162">
        <f>IF(N1321="základní",J1321,0)</f>
        <v>0</v>
      </c>
      <c r="BH1321" s="162">
        <f>IF(N1321="snížená",J1321,0)</f>
        <v>1140</v>
      </c>
      <c r="BI1321" s="162">
        <f>IF(N1321="zákl. přenesená",J1321,0)</f>
        <v>0</v>
      </c>
      <c r="BJ1321" s="162">
        <f>IF(N1321="sníž. přenesená",J1321,0)</f>
        <v>0</v>
      </c>
      <c r="BK1321" s="162">
        <f>IF(N1321="nulová",J1321,0)</f>
        <v>0</v>
      </c>
      <c r="BL1321" s="268" t="s">
        <v>79</v>
      </c>
      <c r="BM1321" s="162">
        <f>ROUND(I1321*H1321,2)</f>
        <v>1140</v>
      </c>
      <c r="BN1321" s="268" t="s">
        <v>205</v>
      </c>
      <c r="BO1321" s="268" t="s">
        <v>1800</v>
      </c>
    </row>
    <row r="1322" spans="1:67" s="10" customFormat="1" x14ac:dyDescent="0.2">
      <c r="A1322" s="240"/>
      <c r="B1322" s="163"/>
      <c r="C1322" s="197"/>
      <c r="D1322" s="165" t="s">
        <v>146</v>
      </c>
      <c r="E1322" s="166" t="s">
        <v>1</v>
      </c>
      <c r="F1322" s="166" t="s">
        <v>635</v>
      </c>
      <c r="G1322" s="164"/>
      <c r="H1322" s="166" t="s">
        <v>1</v>
      </c>
      <c r="I1322" s="167"/>
      <c r="J1322" s="164"/>
      <c r="K1322" s="164"/>
      <c r="L1322" s="168"/>
      <c r="M1322" s="169"/>
      <c r="N1322" s="170"/>
      <c r="O1322" s="170"/>
      <c r="P1322" s="170"/>
      <c r="Q1322" s="170"/>
      <c r="R1322" s="170"/>
      <c r="S1322" s="283"/>
      <c r="T1322" s="288"/>
      <c r="U1322" s="287"/>
      <c r="V1322" s="171"/>
      <c r="AV1322" s="172" t="s">
        <v>146</v>
      </c>
      <c r="AW1322" s="172" t="s">
        <v>79</v>
      </c>
      <c r="AX1322" s="10" t="s">
        <v>73</v>
      </c>
      <c r="AY1322" s="10" t="s">
        <v>28</v>
      </c>
      <c r="AZ1322" s="10" t="s">
        <v>66</v>
      </c>
      <c r="BA1322" s="172" t="s">
        <v>137</v>
      </c>
    </row>
    <row r="1323" spans="1:67" s="11" customFormat="1" x14ac:dyDescent="0.2">
      <c r="A1323" s="241"/>
      <c r="B1323" s="173"/>
      <c r="C1323" s="198"/>
      <c r="D1323" s="165" t="s">
        <v>146</v>
      </c>
      <c r="E1323" s="175" t="s">
        <v>1</v>
      </c>
      <c r="F1323" s="175" t="s">
        <v>190</v>
      </c>
      <c r="G1323" s="174"/>
      <c r="H1323" s="176">
        <v>12</v>
      </c>
      <c r="I1323" s="177"/>
      <c r="J1323" s="174"/>
      <c r="K1323" s="174"/>
      <c r="L1323" s="178"/>
      <c r="M1323" s="179"/>
      <c r="N1323" s="180"/>
      <c r="O1323" s="180"/>
      <c r="P1323" s="180"/>
      <c r="Q1323" s="180"/>
      <c r="R1323" s="180"/>
      <c r="S1323" s="283"/>
      <c r="T1323" s="290"/>
      <c r="U1323" s="287"/>
      <c r="V1323" s="181"/>
      <c r="AV1323" s="182" t="s">
        <v>146</v>
      </c>
      <c r="AW1323" s="182" t="s">
        <v>79</v>
      </c>
      <c r="AX1323" s="11" t="s">
        <v>79</v>
      </c>
      <c r="AY1323" s="11" t="s">
        <v>28</v>
      </c>
      <c r="AZ1323" s="11" t="s">
        <v>66</v>
      </c>
      <c r="BA1323" s="182" t="s">
        <v>137</v>
      </c>
    </row>
    <row r="1324" spans="1:67" s="266" customFormat="1" ht="16.5" customHeight="1" x14ac:dyDescent="0.2">
      <c r="A1324" s="200"/>
      <c r="B1324" s="28"/>
      <c r="C1324" s="214" t="s">
        <v>1801</v>
      </c>
      <c r="D1324" s="183" t="s">
        <v>217</v>
      </c>
      <c r="E1324" s="320" t="s">
        <v>1802</v>
      </c>
      <c r="F1324" s="321" t="s">
        <v>1803</v>
      </c>
      <c r="G1324" s="183" t="s">
        <v>285</v>
      </c>
      <c r="H1324" s="184">
        <v>1</v>
      </c>
      <c r="I1324" s="185">
        <v>2200</v>
      </c>
      <c r="J1324" s="186">
        <f>ROUND(I1324*H1324,2)</f>
        <v>2200</v>
      </c>
      <c r="K1324" s="321" t="s">
        <v>1</v>
      </c>
      <c r="L1324" s="187"/>
      <c r="M1324" s="188" t="s">
        <v>1</v>
      </c>
      <c r="N1324" s="189" t="s">
        <v>38</v>
      </c>
      <c r="O1324" s="53"/>
      <c r="P1324" s="160">
        <f>O1324*H1324</f>
        <v>0</v>
      </c>
      <c r="Q1324" s="160">
        <v>0</v>
      </c>
      <c r="R1324" s="160">
        <f>Q1324*H1324</f>
        <v>0</v>
      </c>
      <c r="S1324" s="283"/>
      <c r="T1324" s="283">
        <v>0</v>
      </c>
      <c r="U1324" s="287"/>
      <c r="V1324" s="161">
        <f>T1324*H1324</f>
        <v>0</v>
      </c>
      <c r="AT1324" s="268" t="s">
        <v>292</v>
      </c>
      <c r="AV1324" s="268" t="s">
        <v>217</v>
      </c>
      <c r="AW1324" s="268" t="s">
        <v>79</v>
      </c>
      <c r="BA1324" s="268" t="s">
        <v>137</v>
      </c>
      <c r="BG1324" s="162">
        <f>IF(N1324="základní",J1324,0)</f>
        <v>0</v>
      </c>
      <c r="BH1324" s="162">
        <f>IF(N1324="snížená",J1324,0)</f>
        <v>2200</v>
      </c>
      <c r="BI1324" s="162">
        <f>IF(N1324="zákl. přenesená",J1324,0)</f>
        <v>0</v>
      </c>
      <c r="BJ1324" s="162">
        <f>IF(N1324="sníž. přenesená",J1324,0)</f>
        <v>0</v>
      </c>
      <c r="BK1324" s="162">
        <f>IF(N1324="nulová",J1324,0)</f>
        <v>0</v>
      </c>
      <c r="BL1324" s="268" t="s">
        <v>79</v>
      </c>
      <c r="BM1324" s="162">
        <f>ROUND(I1324*H1324,2)</f>
        <v>2200</v>
      </c>
      <c r="BN1324" s="268" t="s">
        <v>205</v>
      </c>
      <c r="BO1324" s="268" t="s">
        <v>1804</v>
      </c>
    </row>
    <row r="1325" spans="1:67" s="11" customFormat="1" x14ac:dyDescent="0.2">
      <c r="A1325" s="241"/>
      <c r="B1325" s="173"/>
      <c r="C1325" s="198"/>
      <c r="D1325" s="165" t="s">
        <v>146</v>
      </c>
      <c r="E1325" s="175" t="s">
        <v>1</v>
      </c>
      <c r="F1325" s="175" t="s">
        <v>73</v>
      </c>
      <c r="G1325" s="174"/>
      <c r="H1325" s="176">
        <v>1</v>
      </c>
      <c r="I1325" s="177"/>
      <c r="J1325" s="174"/>
      <c r="K1325" s="174"/>
      <c r="L1325" s="178"/>
      <c r="M1325" s="179"/>
      <c r="N1325" s="180"/>
      <c r="O1325" s="180"/>
      <c r="P1325" s="180"/>
      <c r="Q1325" s="180"/>
      <c r="R1325" s="180"/>
      <c r="S1325" s="283"/>
      <c r="T1325" s="290"/>
      <c r="U1325" s="287"/>
      <c r="V1325" s="181"/>
      <c r="AV1325" s="182" t="s">
        <v>146</v>
      </c>
      <c r="AW1325" s="182" t="s">
        <v>79</v>
      </c>
      <c r="AX1325" s="11" t="s">
        <v>79</v>
      </c>
      <c r="AY1325" s="11" t="s">
        <v>28</v>
      </c>
      <c r="AZ1325" s="11" t="s">
        <v>66</v>
      </c>
      <c r="BA1325" s="182" t="s">
        <v>137</v>
      </c>
    </row>
    <row r="1326" spans="1:67" s="266" customFormat="1" ht="16.5" customHeight="1" x14ac:dyDescent="0.2">
      <c r="A1326" s="200"/>
      <c r="B1326" s="28"/>
      <c r="C1326" s="214" t="s">
        <v>1805</v>
      </c>
      <c r="D1326" s="183" t="s">
        <v>217</v>
      </c>
      <c r="E1326" s="320" t="s">
        <v>1806</v>
      </c>
      <c r="F1326" s="321" t="s">
        <v>1807</v>
      </c>
      <c r="G1326" s="183" t="s">
        <v>285</v>
      </c>
      <c r="H1326" s="184">
        <v>1</v>
      </c>
      <c r="I1326" s="185">
        <v>1950</v>
      </c>
      <c r="J1326" s="186">
        <f>ROUND(I1326*H1326,2)</f>
        <v>1950</v>
      </c>
      <c r="K1326" s="321" t="s">
        <v>1</v>
      </c>
      <c r="L1326" s="187"/>
      <c r="M1326" s="188" t="s">
        <v>1</v>
      </c>
      <c r="N1326" s="189" t="s">
        <v>38</v>
      </c>
      <c r="O1326" s="53"/>
      <c r="P1326" s="160">
        <f>O1326*H1326</f>
        <v>0</v>
      </c>
      <c r="Q1326" s="160">
        <v>0</v>
      </c>
      <c r="R1326" s="160">
        <f>Q1326*H1326</f>
        <v>0</v>
      </c>
      <c r="S1326" s="283"/>
      <c r="T1326" s="283">
        <v>0</v>
      </c>
      <c r="U1326" s="287"/>
      <c r="V1326" s="161">
        <f>T1326*H1326</f>
        <v>0</v>
      </c>
      <c r="AT1326" s="268" t="s">
        <v>292</v>
      </c>
      <c r="AV1326" s="268" t="s">
        <v>217</v>
      </c>
      <c r="AW1326" s="268" t="s">
        <v>79</v>
      </c>
      <c r="BA1326" s="268" t="s">
        <v>137</v>
      </c>
      <c r="BG1326" s="162">
        <f>IF(N1326="základní",J1326,0)</f>
        <v>0</v>
      </c>
      <c r="BH1326" s="162">
        <f>IF(N1326="snížená",J1326,0)</f>
        <v>1950</v>
      </c>
      <c r="BI1326" s="162">
        <f>IF(N1326="zákl. přenesená",J1326,0)</f>
        <v>0</v>
      </c>
      <c r="BJ1326" s="162">
        <f>IF(N1326="sníž. přenesená",J1326,0)</f>
        <v>0</v>
      </c>
      <c r="BK1326" s="162">
        <f>IF(N1326="nulová",J1326,0)</f>
        <v>0</v>
      </c>
      <c r="BL1326" s="268" t="s">
        <v>79</v>
      </c>
      <c r="BM1326" s="162">
        <f>ROUND(I1326*H1326,2)</f>
        <v>1950</v>
      </c>
      <c r="BN1326" s="268" t="s">
        <v>205</v>
      </c>
      <c r="BO1326" s="268" t="s">
        <v>1808</v>
      </c>
    </row>
    <row r="1327" spans="1:67" s="11" customFormat="1" x14ac:dyDescent="0.2">
      <c r="A1327" s="241"/>
      <c r="B1327" s="173"/>
      <c r="C1327" s="198"/>
      <c r="D1327" s="165" t="s">
        <v>146</v>
      </c>
      <c r="E1327" s="175" t="s">
        <v>1</v>
      </c>
      <c r="F1327" s="175" t="s">
        <v>73</v>
      </c>
      <c r="G1327" s="174"/>
      <c r="H1327" s="176">
        <v>1</v>
      </c>
      <c r="I1327" s="177"/>
      <c r="J1327" s="174"/>
      <c r="K1327" s="174"/>
      <c r="L1327" s="178"/>
      <c r="M1327" s="179"/>
      <c r="N1327" s="180"/>
      <c r="O1327" s="180"/>
      <c r="P1327" s="180"/>
      <c r="Q1327" s="180"/>
      <c r="R1327" s="180"/>
      <c r="S1327" s="283"/>
      <c r="T1327" s="290"/>
      <c r="U1327" s="287"/>
      <c r="V1327" s="181"/>
      <c r="AV1327" s="182" t="s">
        <v>146</v>
      </c>
      <c r="AW1327" s="182" t="s">
        <v>79</v>
      </c>
      <c r="AX1327" s="11" t="s">
        <v>79</v>
      </c>
      <c r="AY1327" s="11" t="s">
        <v>28</v>
      </c>
      <c r="AZ1327" s="11" t="s">
        <v>66</v>
      </c>
      <c r="BA1327" s="182" t="s">
        <v>137</v>
      </c>
    </row>
    <row r="1328" spans="1:67" s="266" customFormat="1" ht="16.5" customHeight="1" x14ac:dyDescent="0.2">
      <c r="A1328" s="200"/>
      <c r="B1328" s="28"/>
      <c r="C1328" s="214" t="s">
        <v>1809</v>
      </c>
      <c r="D1328" s="183" t="s">
        <v>217</v>
      </c>
      <c r="E1328" s="320" t="s">
        <v>1810</v>
      </c>
      <c r="F1328" s="321" t="s">
        <v>1811</v>
      </c>
      <c r="G1328" s="183" t="s">
        <v>285</v>
      </c>
      <c r="H1328" s="184">
        <v>6</v>
      </c>
      <c r="I1328" s="185">
        <v>165</v>
      </c>
      <c r="J1328" s="186">
        <f>ROUND(I1328*H1328,2)</f>
        <v>990</v>
      </c>
      <c r="K1328" s="321" t="s">
        <v>143</v>
      </c>
      <c r="L1328" s="187"/>
      <c r="M1328" s="188" t="s">
        <v>1</v>
      </c>
      <c r="N1328" s="189" t="s">
        <v>38</v>
      </c>
      <c r="O1328" s="53"/>
      <c r="P1328" s="160">
        <f>O1328*H1328</f>
        <v>0</v>
      </c>
      <c r="Q1328" s="160">
        <v>6.0000000000000002E-5</v>
      </c>
      <c r="R1328" s="160">
        <f>Q1328*H1328</f>
        <v>3.6000000000000002E-4</v>
      </c>
      <c r="S1328" s="283"/>
      <c r="T1328" s="283">
        <v>0</v>
      </c>
      <c r="U1328" s="287"/>
      <c r="V1328" s="161">
        <f>T1328*H1328</f>
        <v>0</v>
      </c>
      <c r="AT1328" s="268" t="s">
        <v>292</v>
      </c>
      <c r="AV1328" s="268" t="s">
        <v>217</v>
      </c>
      <c r="AW1328" s="268" t="s">
        <v>79</v>
      </c>
      <c r="BA1328" s="268" t="s">
        <v>137</v>
      </c>
      <c r="BG1328" s="162">
        <f>IF(N1328="základní",J1328,0)</f>
        <v>0</v>
      </c>
      <c r="BH1328" s="162">
        <f>IF(N1328="snížená",J1328,0)</f>
        <v>990</v>
      </c>
      <c r="BI1328" s="162">
        <f>IF(N1328="zákl. přenesená",J1328,0)</f>
        <v>0</v>
      </c>
      <c r="BJ1328" s="162">
        <f>IF(N1328="sníž. přenesená",J1328,0)</f>
        <v>0</v>
      </c>
      <c r="BK1328" s="162">
        <f>IF(N1328="nulová",J1328,0)</f>
        <v>0</v>
      </c>
      <c r="BL1328" s="268" t="s">
        <v>79</v>
      </c>
      <c r="BM1328" s="162">
        <f>ROUND(I1328*H1328,2)</f>
        <v>990</v>
      </c>
      <c r="BN1328" s="268" t="s">
        <v>205</v>
      </c>
      <c r="BO1328" s="268" t="s">
        <v>1812</v>
      </c>
    </row>
    <row r="1329" spans="1:67" s="11" customFormat="1" x14ac:dyDescent="0.2">
      <c r="A1329" s="241"/>
      <c r="B1329" s="173"/>
      <c r="C1329" s="198"/>
      <c r="D1329" s="165" t="s">
        <v>146</v>
      </c>
      <c r="E1329" s="175" t="s">
        <v>1</v>
      </c>
      <c r="F1329" s="175" t="s">
        <v>167</v>
      </c>
      <c r="G1329" s="174"/>
      <c r="H1329" s="176">
        <v>6</v>
      </c>
      <c r="I1329" s="177"/>
      <c r="J1329" s="174"/>
      <c r="K1329" s="174"/>
      <c r="L1329" s="178"/>
      <c r="M1329" s="179"/>
      <c r="N1329" s="180"/>
      <c r="O1329" s="180"/>
      <c r="P1329" s="180"/>
      <c r="Q1329" s="180"/>
      <c r="R1329" s="180"/>
      <c r="S1329" s="283"/>
      <c r="T1329" s="290"/>
      <c r="U1329" s="287"/>
      <c r="V1329" s="181"/>
      <c r="AV1329" s="182" t="s">
        <v>146</v>
      </c>
      <c r="AW1329" s="182" t="s">
        <v>79</v>
      </c>
      <c r="AX1329" s="11" t="s">
        <v>79</v>
      </c>
      <c r="AY1329" s="11" t="s">
        <v>28</v>
      </c>
      <c r="AZ1329" s="11" t="s">
        <v>66</v>
      </c>
      <c r="BA1329" s="182" t="s">
        <v>137</v>
      </c>
    </row>
    <row r="1330" spans="1:67" s="266" customFormat="1" ht="16.5" customHeight="1" x14ac:dyDescent="0.2">
      <c r="A1330" s="200"/>
      <c r="B1330" s="28"/>
      <c r="C1330" s="214" t="s">
        <v>1813</v>
      </c>
      <c r="D1330" s="183" t="s">
        <v>217</v>
      </c>
      <c r="E1330" s="320" t="s">
        <v>1814</v>
      </c>
      <c r="F1330" s="321" t="s">
        <v>1815</v>
      </c>
      <c r="G1330" s="183" t="s">
        <v>285</v>
      </c>
      <c r="H1330" s="184">
        <v>6</v>
      </c>
      <c r="I1330" s="185">
        <v>195</v>
      </c>
      <c r="J1330" s="186">
        <f>ROUND(I1330*H1330,2)</f>
        <v>1170</v>
      </c>
      <c r="K1330" s="321" t="s">
        <v>143</v>
      </c>
      <c r="L1330" s="187"/>
      <c r="M1330" s="188" t="s">
        <v>1</v>
      </c>
      <c r="N1330" s="189" t="s">
        <v>38</v>
      </c>
      <c r="O1330" s="53"/>
      <c r="P1330" s="160">
        <f>O1330*H1330</f>
        <v>0</v>
      </c>
      <c r="Q1330" s="160">
        <v>6.0000000000000002E-5</v>
      </c>
      <c r="R1330" s="160">
        <f>Q1330*H1330</f>
        <v>3.6000000000000002E-4</v>
      </c>
      <c r="S1330" s="283"/>
      <c r="T1330" s="283">
        <v>0</v>
      </c>
      <c r="U1330" s="287"/>
      <c r="V1330" s="161">
        <f>T1330*H1330</f>
        <v>0</v>
      </c>
      <c r="AT1330" s="268" t="s">
        <v>292</v>
      </c>
      <c r="AV1330" s="268" t="s">
        <v>217</v>
      </c>
      <c r="AW1330" s="268" t="s">
        <v>79</v>
      </c>
      <c r="BA1330" s="268" t="s">
        <v>137</v>
      </c>
      <c r="BG1330" s="162">
        <f>IF(N1330="základní",J1330,0)</f>
        <v>0</v>
      </c>
      <c r="BH1330" s="162">
        <f>IF(N1330="snížená",J1330,0)</f>
        <v>1170</v>
      </c>
      <c r="BI1330" s="162">
        <f>IF(N1330="zákl. přenesená",J1330,0)</f>
        <v>0</v>
      </c>
      <c r="BJ1330" s="162">
        <f>IF(N1330="sníž. přenesená",J1330,0)</f>
        <v>0</v>
      </c>
      <c r="BK1330" s="162">
        <f>IF(N1330="nulová",J1330,0)</f>
        <v>0</v>
      </c>
      <c r="BL1330" s="268" t="s">
        <v>79</v>
      </c>
      <c r="BM1330" s="162">
        <f>ROUND(I1330*H1330,2)</f>
        <v>1170</v>
      </c>
      <c r="BN1330" s="268" t="s">
        <v>205</v>
      </c>
      <c r="BO1330" s="268" t="s">
        <v>1816</v>
      </c>
    </row>
    <row r="1331" spans="1:67" s="11" customFormat="1" x14ac:dyDescent="0.2">
      <c r="A1331" s="241"/>
      <c r="B1331" s="173"/>
      <c r="C1331" s="198"/>
      <c r="D1331" s="165" t="s">
        <v>146</v>
      </c>
      <c r="E1331" s="175" t="s">
        <v>1</v>
      </c>
      <c r="F1331" s="175" t="s">
        <v>167</v>
      </c>
      <c r="G1331" s="174"/>
      <c r="H1331" s="176">
        <v>6</v>
      </c>
      <c r="I1331" s="177"/>
      <c r="J1331" s="174"/>
      <c r="K1331" s="174"/>
      <c r="L1331" s="178"/>
      <c r="M1331" s="179"/>
      <c r="N1331" s="180"/>
      <c r="O1331" s="180"/>
      <c r="P1331" s="180"/>
      <c r="Q1331" s="180"/>
      <c r="R1331" s="180"/>
      <c r="S1331" s="283"/>
      <c r="T1331" s="290"/>
      <c r="U1331" s="287"/>
      <c r="V1331" s="181"/>
      <c r="AV1331" s="182" t="s">
        <v>146</v>
      </c>
      <c r="AW1331" s="182" t="s">
        <v>79</v>
      </c>
      <c r="AX1331" s="11" t="s">
        <v>79</v>
      </c>
      <c r="AY1331" s="11" t="s">
        <v>28</v>
      </c>
      <c r="AZ1331" s="11" t="s">
        <v>66</v>
      </c>
      <c r="BA1331" s="182" t="s">
        <v>137</v>
      </c>
    </row>
    <row r="1332" spans="1:67" s="266" customFormat="1" ht="16.5" customHeight="1" x14ac:dyDescent="0.2">
      <c r="A1332" s="200"/>
      <c r="B1332" s="28"/>
      <c r="C1332" s="214" t="s">
        <v>1817</v>
      </c>
      <c r="D1332" s="183" t="s">
        <v>217</v>
      </c>
      <c r="E1332" s="320" t="s">
        <v>1541</v>
      </c>
      <c r="F1332" s="321" t="s">
        <v>1542</v>
      </c>
      <c r="G1332" s="183" t="s">
        <v>285</v>
      </c>
      <c r="H1332" s="184">
        <v>6</v>
      </c>
      <c r="I1332" s="185">
        <v>30</v>
      </c>
      <c r="J1332" s="186">
        <f>ROUND(I1332*H1332,2)</f>
        <v>180</v>
      </c>
      <c r="K1332" s="321" t="s">
        <v>143</v>
      </c>
      <c r="L1332" s="187"/>
      <c r="M1332" s="188" t="s">
        <v>1</v>
      </c>
      <c r="N1332" s="189" t="s">
        <v>38</v>
      </c>
      <c r="O1332" s="53"/>
      <c r="P1332" s="160">
        <f>O1332*H1332</f>
        <v>0</v>
      </c>
      <c r="Q1332" s="160">
        <v>0</v>
      </c>
      <c r="R1332" s="160">
        <f>Q1332*H1332</f>
        <v>0</v>
      </c>
      <c r="S1332" s="283"/>
      <c r="T1332" s="283">
        <v>0</v>
      </c>
      <c r="U1332" s="287"/>
      <c r="V1332" s="161">
        <f>T1332*H1332</f>
        <v>0</v>
      </c>
      <c r="AT1332" s="268" t="s">
        <v>292</v>
      </c>
      <c r="AV1332" s="268" t="s">
        <v>217</v>
      </c>
      <c r="AW1332" s="268" t="s">
        <v>79</v>
      </c>
      <c r="BA1332" s="268" t="s">
        <v>137</v>
      </c>
      <c r="BG1332" s="162">
        <f>IF(N1332="základní",J1332,0)</f>
        <v>0</v>
      </c>
      <c r="BH1332" s="162">
        <f>IF(N1332="snížená",J1332,0)</f>
        <v>180</v>
      </c>
      <c r="BI1332" s="162">
        <f>IF(N1332="zákl. přenesená",J1332,0)</f>
        <v>0</v>
      </c>
      <c r="BJ1332" s="162">
        <f>IF(N1332="sníž. přenesená",J1332,0)</f>
        <v>0</v>
      </c>
      <c r="BK1332" s="162">
        <f>IF(N1332="nulová",J1332,0)</f>
        <v>0</v>
      </c>
      <c r="BL1332" s="268" t="s">
        <v>79</v>
      </c>
      <c r="BM1332" s="162">
        <f>ROUND(I1332*H1332,2)</f>
        <v>180</v>
      </c>
      <c r="BN1332" s="268" t="s">
        <v>205</v>
      </c>
      <c r="BO1332" s="268" t="s">
        <v>1818</v>
      </c>
    </row>
    <row r="1333" spans="1:67" s="11" customFormat="1" x14ac:dyDescent="0.2">
      <c r="A1333" s="241"/>
      <c r="B1333" s="173"/>
      <c r="C1333" s="198"/>
      <c r="D1333" s="165" t="s">
        <v>146</v>
      </c>
      <c r="E1333" s="175" t="s">
        <v>1</v>
      </c>
      <c r="F1333" s="175" t="s">
        <v>167</v>
      </c>
      <c r="G1333" s="174"/>
      <c r="H1333" s="176">
        <v>6</v>
      </c>
      <c r="I1333" s="177"/>
      <c r="J1333" s="174"/>
      <c r="K1333" s="174"/>
      <c r="L1333" s="178"/>
      <c r="M1333" s="179"/>
      <c r="N1333" s="180"/>
      <c r="O1333" s="180"/>
      <c r="P1333" s="180"/>
      <c r="Q1333" s="180"/>
      <c r="R1333" s="180"/>
      <c r="S1333" s="283"/>
      <c r="T1333" s="290"/>
      <c r="U1333" s="287"/>
      <c r="V1333" s="181"/>
      <c r="AV1333" s="182" t="s">
        <v>146</v>
      </c>
      <c r="AW1333" s="182" t="s">
        <v>79</v>
      </c>
      <c r="AX1333" s="11" t="s">
        <v>79</v>
      </c>
      <c r="AY1333" s="11" t="s">
        <v>28</v>
      </c>
      <c r="AZ1333" s="11" t="s">
        <v>66</v>
      </c>
      <c r="BA1333" s="182" t="s">
        <v>137</v>
      </c>
    </row>
    <row r="1334" spans="1:67" s="266" customFormat="1" ht="16.5" customHeight="1" x14ac:dyDescent="0.2">
      <c r="A1334" s="200"/>
      <c r="B1334" s="28"/>
      <c r="C1334" s="196" t="s">
        <v>1819</v>
      </c>
      <c r="D1334" s="154" t="s">
        <v>139</v>
      </c>
      <c r="E1334" s="318" t="s">
        <v>1820</v>
      </c>
      <c r="F1334" s="319" t="s">
        <v>1821</v>
      </c>
      <c r="G1334" s="154" t="s">
        <v>285</v>
      </c>
      <c r="H1334" s="155">
        <v>10</v>
      </c>
      <c r="I1334" s="156">
        <v>135</v>
      </c>
      <c r="J1334" s="157">
        <f>ROUND(I1334*H1334,2)</f>
        <v>1350</v>
      </c>
      <c r="K1334" s="319" t="s">
        <v>143</v>
      </c>
      <c r="L1334" s="32"/>
      <c r="M1334" s="158" t="s">
        <v>1</v>
      </c>
      <c r="N1334" s="159" t="s">
        <v>38</v>
      </c>
      <c r="O1334" s="53"/>
      <c r="P1334" s="160">
        <f>O1334*H1334</f>
        <v>0</v>
      </c>
      <c r="Q1334" s="160">
        <v>0</v>
      </c>
      <c r="R1334" s="160">
        <f>Q1334*H1334</f>
        <v>0</v>
      </c>
      <c r="S1334" s="283"/>
      <c r="T1334" s="283">
        <v>0</v>
      </c>
      <c r="U1334" s="287"/>
      <c r="V1334" s="161">
        <f>T1334*H1334</f>
        <v>0</v>
      </c>
      <c r="AT1334" s="268" t="s">
        <v>205</v>
      </c>
      <c r="AV1334" s="268" t="s">
        <v>139</v>
      </c>
      <c r="AW1334" s="268" t="s">
        <v>79</v>
      </c>
      <c r="BA1334" s="268" t="s">
        <v>137</v>
      </c>
      <c r="BG1334" s="162">
        <f>IF(N1334="základní",J1334,0)</f>
        <v>0</v>
      </c>
      <c r="BH1334" s="162">
        <f>IF(N1334="snížená",J1334,0)</f>
        <v>1350</v>
      </c>
      <c r="BI1334" s="162">
        <f>IF(N1334="zákl. přenesená",J1334,0)</f>
        <v>0</v>
      </c>
      <c r="BJ1334" s="162">
        <f>IF(N1334="sníž. přenesená",J1334,0)</f>
        <v>0</v>
      </c>
      <c r="BK1334" s="162">
        <f>IF(N1334="nulová",J1334,0)</f>
        <v>0</v>
      </c>
      <c r="BL1334" s="268" t="s">
        <v>79</v>
      </c>
      <c r="BM1334" s="162">
        <f>ROUND(I1334*H1334,2)</f>
        <v>1350</v>
      </c>
      <c r="BN1334" s="268" t="s">
        <v>205</v>
      </c>
      <c r="BO1334" s="268" t="s">
        <v>1822</v>
      </c>
    </row>
    <row r="1335" spans="1:67" s="10" customFormat="1" x14ac:dyDescent="0.2">
      <c r="A1335" s="240"/>
      <c r="B1335" s="163"/>
      <c r="C1335" s="197"/>
      <c r="D1335" s="165" t="s">
        <v>146</v>
      </c>
      <c r="E1335" s="166" t="s">
        <v>1</v>
      </c>
      <c r="F1335" s="166" t="s">
        <v>635</v>
      </c>
      <c r="G1335" s="164"/>
      <c r="H1335" s="166" t="s">
        <v>1</v>
      </c>
      <c r="I1335" s="167"/>
      <c r="J1335" s="164"/>
      <c r="K1335" s="164"/>
      <c r="L1335" s="168"/>
      <c r="M1335" s="169"/>
      <c r="N1335" s="170"/>
      <c r="O1335" s="170"/>
      <c r="P1335" s="170"/>
      <c r="Q1335" s="170"/>
      <c r="R1335" s="170"/>
      <c r="S1335" s="283"/>
      <c r="T1335" s="288"/>
      <c r="U1335" s="287"/>
      <c r="V1335" s="171"/>
      <c r="AV1335" s="172" t="s">
        <v>146</v>
      </c>
      <c r="AW1335" s="172" t="s">
        <v>79</v>
      </c>
      <c r="AX1335" s="10" t="s">
        <v>73</v>
      </c>
      <c r="AY1335" s="10" t="s">
        <v>28</v>
      </c>
      <c r="AZ1335" s="10" t="s">
        <v>66</v>
      </c>
      <c r="BA1335" s="172" t="s">
        <v>137</v>
      </c>
    </row>
    <row r="1336" spans="1:67" s="11" customFormat="1" x14ac:dyDescent="0.2">
      <c r="A1336" s="241"/>
      <c r="B1336" s="173"/>
      <c r="C1336" s="198"/>
      <c r="D1336" s="165" t="s">
        <v>146</v>
      </c>
      <c r="E1336" s="175" t="s">
        <v>1</v>
      </c>
      <c r="F1336" s="175" t="s">
        <v>185</v>
      </c>
      <c r="G1336" s="174"/>
      <c r="H1336" s="176">
        <v>10</v>
      </c>
      <c r="I1336" s="177"/>
      <c r="J1336" s="174"/>
      <c r="K1336" s="174"/>
      <c r="L1336" s="178"/>
      <c r="M1336" s="179"/>
      <c r="N1336" s="180"/>
      <c r="O1336" s="180"/>
      <c r="P1336" s="180"/>
      <c r="Q1336" s="180"/>
      <c r="R1336" s="180"/>
      <c r="S1336" s="283"/>
      <c r="T1336" s="290"/>
      <c r="U1336" s="287"/>
      <c r="V1336" s="181"/>
      <c r="AV1336" s="182" t="s">
        <v>146</v>
      </c>
      <c r="AW1336" s="182" t="s">
        <v>79</v>
      </c>
      <c r="AX1336" s="11" t="s">
        <v>79</v>
      </c>
      <c r="AY1336" s="11" t="s">
        <v>28</v>
      </c>
      <c r="AZ1336" s="11" t="s">
        <v>66</v>
      </c>
      <c r="BA1336" s="182" t="s">
        <v>137</v>
      </c>
    </row>
    <row r="1337" spans="1:67" s="266" customFormat="1" ht="16.5" customHeight="1" x14ac:dyDescent="0.2">
      <c r="A1337" s="200"/>
      <c r="B1337" s="28"/>
      <c r="C1337" s="214" t="s">
        <v>1823</v>
      </c>
      <c r="D1337" s="183" t="s">
        <v>217</v>
      </c>
      <c r="E1337" s="320" t="s">
        <v>1824</v>
      </c>
      <c r="F1337" s="321" t="s">
        <v>1825</v>
      </c>
      <c r="G1337" s="183" t="s">
        <v>285</v>
      </c>
      <c r="H1337" s="184">
        <v>10</v>
      </c>
      <c r="I1337" s="185">
        <v>1450</v>
      </c>
      <c r="J1337" s="186">
        <f>ROUND(I1337*H1337,2)</f>
        <v>14500</v>
      </c>
      <c r="K1337" s="321" t="s">
        <v>143</v>
      </c>
      <c r="L1337" s="187"/>
      <c r="M1337" s="188" t="s">
        <v>1</v>
      </c>
      <c r="N1337" s="189" t="s">
        <v>38</v>
      </c>
      <c r="O1337" s="53"/>
      <c r="P1337" s="160">
        <f>O1337*H1337</f>
        <v>0</v>
      </c>
      <c r="Q1337" s="160">
        <v>1.4999999999999999E-4</v>
      </c>
      <c r="R1337" s="160">
        <f>Q1337*H1337</f>
        <v>1.4999999999999998E-3</v>
      </c>
      <c r="S1337" s="283"/>
      <c r="T1337" s="283">
        <v>0</v>
      </c>
      <c r="U1337" s="287"/>
      <c r="V1337" s="161">
        <f>T1337*H1337</f>
        <v>0</v>
      </c>
      <c r="AT1337" s="268" t="s">
        <v>292</v>
      </c>
      <c r="AV1337" s="268" t="s">
        <v>217</v>
      </c>
      <c r="AW1337" s="268" t="s">
        <v>79</v>
      </c>
      <c r="BA1337" s="268" t="s">
        <v>137</v>
      </c>
      <c r="BG1337" s="162">
        <f>IF(N1337="základní",J1337,0)</f>
        <v>0</v>
      </c>
      <c r="BH1337" s="162">
        <f>IF(N1337="snížená",J1337,0)</f>
        <v>14500</v>
      </c>
      <c r="BI1337" s="162">
        <f>IF(N1337="zákl. přenesená",J1337,0)</f>
        <v>0</v>
      </c>
      <c r="BJ1337" s="162">
        <f>IF(N1337="sníž. přenesená",J1337,0)</f>
        <v>0</v>
      </c>
      <c r="BK1337" s="162">
        <f>IF(N1337="nulová",J1337,0)</f>
        <v>0</v>
      </c>
      <c r="BL1337" s="268" t="s">
        <v>79</v>
      </c>
      <c r="BM1337" s="162">
        <f>ROUND(I1337*H1337,2)</f>
        <v>14500</v>
      </c>
      <c r="BN1337" s="268" t="s">
        <v>205</v>
      </c>
      <c r="BO1337" s="268" t="s">
        <v>1826</v>
      </c>
    </row>
    <row r="1338" spans="1:67" s="11" customFormat="1" x14ac:dyDescent="0.2">
      <c r="A1338" s="241"/>
      <c r="B1338" s="173"/>
      <c r="C1338" s="198"/>
      <c r="D1338" s="165" t="s">
        <v>146</v>
      </c>
      <c r="E1338" s="175" t="s">
        <v>1</v>
      </c>
      <c r="F1338" s="175" t="s">
        <v>185</v>
      </c>
      <c r="G1338" s="174"/>
      <c r="H1338" s="176">
        <v>10</v>
      </c>
      <c r="I1338" s="177"/>
      <c r="J1338" s="174"/>
      <c r="K1338" s="174"/>
      <c r="L1338" s="178"/>
      <c r="M1338" s="179"/>
      <c r="N1338" s="180"/>
      <c r="O1338" s="180"/>
      <c r="P1338" s="180"/>
      <c r="Q1338" s="180"/>
      <c r="R1338" s="180"/>
      <c r="S1338" s="283"/>
      <c r="T1338" s="290"/>
      <c r="U1338" s="287"/>
      <c r="V1338" s="181"/>
      <c r="AV1338" s="182" t="s">
        <v>146</v>
      </c>
      <c r="AW1338" s="182" t="s">
        <v>79</v>
      </c>
      <c r="AX1338" s="11" t="s">
        <v>79</v>
      </c>
      <c r="AY1338" s="11" t="s">
        <v>28</v>
      </c>
      <c r="AZ1338" s="11" t="s">
        <v>66</v>
      </c>
      <c r="BA1338" s="182" t="s">
        <v>137</v>
      </c>
    </row>
    <row r="1339" spans="1:67" s="266" customFormat="1" ht="16.5" customHeight="1" x14ac:dyDescent="0.2">
      <c r="A1339" s="200"/>
      <c r="B1339" s="28"/>
      <c r="C1339" s="196" t="s">
        <v>1827</v>
      </c>
      <c r="D1339" s="154" t="s">
        <v>139</v>
      </c>
      <c r="E1339" s="318" t="s">
        <v>1828</v>
      </c>
      <c r="F1339" s="319" t="s">
        <v>1829</v>
      </c>
      <c r="G1339" s="154" t="s">
        <v>722</v>
      </c>
      <c r="H1339" s="155">
        <v>10</v>
      </c>
      <c r="I1339" s="156">
        <v>330</v>
      </c>
      <c r="J1339" s="157">
        <f>ROUND(I1339*H1339,2)</f>
        <v>3300</v>
      </c>
      <c r="K1339" s="319" t="s">
        <v>143</v>
      </c>
      <c r="L1339" s="32"/>
      <c r="M1339" s="158" t="s">
        <v>1</v>
      </c>
      <c r="N1339" s="159" t="s">
        <v>38</v>
      </c>
      <c r="O1339" s="53"/>
      <c r="P1339" s="160">
        <f>O1339*H1339</f>
        <v>0</v>
      </c>
      <c r="Q1339" s="160">
        <v>0</v>
      </c>
      <c r="R1339" s="160">
        <f>Q1339*H1339</f>
        <v>0</v>
      </c>
      <c r="S1339" s="283"/>
      <c r="T1339" s="283">
        <v>0</v>
      </c>
      <c r="U1339" s="287"/>
      <c r="V1339" s="161">
        <f>T1339*H1339</f>
        <v>0</v>
      </c>
      <c r="AT1339" s="268" t="s">
        <v>205</v>
      </c>
      <c r="AV1339" s="268" t="s">
        <v>139</v>
      </c>
      <c r="AW1339" s="268" t="s">
        <v>79</v>
      </c>
      <c r="BA1339" s="268" t="s">
        <v>137</v>
      </c>
      <c r="BG1339" s="162">
        <f>IF(N1339="základní",J1339,0)</f>
        <v>0</v>
      </c>
      <c r="BH1339" s="162">
        <f>IF(N1339="snížená",J1339,0)</f>
        <v>3300</v>
      </c>
      <c r="BI1339" s="162">
        <f>IF(N1339="zákl. přenesená",J1339,0)</f>
        <v>0</v>
      </c>
      <c r="BJ1339" s="162">
        <f>IF(N1339="sníž. přenesená",J1339,0)</f>
        <v>0</v>
      </c>
      <c r="BK1339" s="162">
        <f>IF(N1339="nulová",J1339,0)</f>
        <v>0</v>
      </c>
      <c r="BL1339" s="268" t="s">
        <v>79</v>
      </c>
      <c r="BM1339" s="162">
        <f>ROUND(I1339*H1339,2)</f>
        <v>3300</v>
      </c>
      <c r="BN1339" s="268" t="s">
        <v>205</v>
      </c>
      <c r="BO1339" s="268" t="s">
        <v>1830</v>
      </c>
    </row>
    <row r="1340" spans="1:67" s="11" customFormat="1" x14ac:dyDescent="0.2">
      <c r="A1340" s="241"/>
      <c r="B1340" s="173"/>
      <c r="C1340" s="198"/>
      <c r="D1340" s="165" t="s">
        <v>146</v>
      </c>
      <c r="E1340" s="175" t="s">
        <v>1</v>
      </c>
      <c r="F1340" s="175" t="s">
        <v>185</v>
      </c>
      <c r="G1340" s="174"/>
      <c r="H1340" s="176">
        <v>10</v>
      </c>
      <c r="I1340" s="177"/>
      <c r="J1340" s="174"/>
      <c r="K1340" s="174"/>
      <c r="L1340" s="178"/>
      <c r="M1340" s="179"/>
      <c r="N1340" s="180"/>
      <c r="O1340" s="180"/>
      <c r="P1340" s="180"/>
      <c r="Q1340" s="180"/>
      <c r="R1340" s="180"/>
      <c r="S1340" s="283"/>
      <c r="T1340" s="290"/>
      <c r="U1340" s="287"/>
      <c r="V1340" s="181"/>
      <c r="AV1340" s="182" t="s">
        <v>146</v>
      </c>
      <c r="AW1340" s="182" t="s">
        <v>79</v>
      </c>
      <c r="AX1340" s="11" t="s">
        <v>79</v>
      </c>
      <c r="AY1340" s="11" t="s">
        <v>28</v>
      </c>
      <c r="AZ1340" s="11" t="s">
        <v>66</v>
      </c>
      <c r="BA1340" s="182" t="s">
        <v>137</v>
      </c>
    </row>
    <row r="1341" spans="1:67" s="266" customFormat="1" ht="16.5" customHeight="1" x14ac:dyDescent="0.2">
      <c r="A1341" s="200"/>
      <c r="B1341" s="28"/>
      <c r="C1341" s="196" t="s">
        <v>1831</v>
      </c>
      <c r="D1341" s="154" t="s">
        <v>139</v>
      </c>
      <c r="E1341" s="318" t="s">
        <v>1832</v>
      </c>
      <c r="F1341" s="319" t="s">
        <v>1833</v>
      </c>
      <c r="G1341" s="154" t="s">
        <v>1017</v>
      </c>
      <c r="H1341" s="190">
        <v>857.85</v>
      </c>
      <c r="I1341" s="156">
        <v>0.55000000000000004</v>
      </c>
      <c r="J1341" s="157">
        <f>ROUND(I1341*H1341,2)</f>
        <v>471.82</v>
      </c>
      <c r="K1341" s="319" t="s">
        <v>143</v>
      </c>
      <c r="L1341" s="32"/>
      <c r="M1341" s="158" t="s">
        <v>1</v>
      </c>
      <c r="N1341" s="159" t="s">
        <v>38</v>
      </c>
      <c r="O1341" s="53"/>
      <c r="P1341" s="160">
        <f>O1341*H1341</f>
        <v>0</v>
      </c>
      <c r="Q1341" s="160">
        <v>0</v>
      </c>
      <c r="R1341" s="160">
        <f>Q1341*H1341</f>
        <v>0</v>
      </c>
      <c r="S1341" s="283"/>
      <c r="T1341" s="283">
        <v>0</v>
      </c>
      <c r="U1341" s="287"/>
      <c r="V1341" s="161">
        <f>T1341*H1341</f>
        <v>0</v>
      </c>
      <c r="AT1341" s="268" t="s">
        <v>205</v>
      </c>
      <c r="AV1341" s="268" t="s">
        <v>139</v>
      </c>
      <c r="AW1341" s="268" t="s">
        <v>79</v>
      </c>
      <c r="BA1341" s="268" t="s">
        <v>137</v>
      </c>
      <c r="BG1341" s="162">
        <f>IF(N1341="základní",J1341,0)</f>
        <v>0</v>
      </c>
      <c r="BH1341" s="162">
        <f>IF(N1341="snížená",J1341,0)</f>
        <v>471.82</v>
      </c>
      <c r="BI1341" s="162">
        <f>IF(N1341="zákl. přenesená",J1341,0)</f>
        <v>0</v>
      </c>
      <c r="BJ1341" s="162">
        <f>IF(N1341="sníž. přenesená",J1341,0)</f>
        <v>0</v>
      </c>
      <c r="BK1341" s="162">
        <f>IF(N1341="nulová",J1341,0)</f>
        <v>0</v>
      </c>
      <c r="BL1341" s="268" t="s">
        <v>79</v>
      </c>
      <c r="BM1341" s="162">
        <f>ROUND(I1341*H1341,2)</f>
        <v>471.82</v>
      </c>
      <c r="BN1341" s="268" t="s">
        <v>205</v>
      </c>
      <c r="BO1341" s="268" t="s">
        <v>1834</v>
      </c>
    </row>
    <row r="1342" spans="1:67" s="9" customFormat="1" ht="22.9" customHeight="1" x14ac:dyDescent="0.2">
      <c r="A1342" s="239"/>
      <c r="B1342" s="138"/>
      <c r="C1342" s="213"/>
      <c r="D1342" s="140" t="s">
        <v>65</v>
      </c>
      <c r="E1342" s="152" t="s">
        <v>1835</v>
      </c>
      <c r="F1342" s="152" t="s">
        <v>1836</v>
      </c>
      <c r="G1342" s="139"/>
      <c r="H1342" s="139"/>
      <c r="I1342" s="142"/>
      <c r="J1342" s="153">
        <f>BM1342</f>
        <v>48852.72</v>
      </c>
      <c r="K1342" s="139"/>
      <c r="L1342" s="144"/>
      <c r="M1342" s="145"/>
      <c r="N1342" s="146"/>
      <c r="O1342" s="146"/>
      <c r="P1342" s="147">
        <f>SUM(P1343:P1358)</f>
        <v>0</v>
      </c>
      <c r="Q1342" s="146"/>
      <c r="R1342" s="147">
        <f>SUM(R1343:R1358)</f>
        <v>0.15619999999999998</v>
      </c>
      <c r="S1342" s="270">
        <f>SUM(S1343:S1358)</f>
        <v>0</v>
      </c>
      <c r="T1342" s="271"/>
      <c r="U1342" s="272">
        <f>SUM(U1343:U1358)</f>
        <v>0</v>
      </c>
      <c r="V1342" s="148">
        <f>SUM(V1343:V1358)</f>
        <v>0</v>
      </c>
      <c r="AT1342" s="149" t="s">
        <v>79</v>
      </c>
      <c r="AV1342" s="150" t="s">
        <v>65</v>
      </c>
      <c r="AW1342" s="150" t="s">
        <v>73</v>
      </c>
      <c r="BA1342" s="149" t="s">
        <v>137</v>
      </c>
      <c r="BM1342" s="151">
        <f>SUM(BM1343:BM1358)</f>
        <v>48852.72</v>
      </c>
    </row>
    <row r="1343" spans="1:67" s="266" customFormat="1" ht="16.5" customHeight="1" x14ac:dyDescent="0.2">
      <c r="A1343" s="200"/>
      <c r="B1343" s="28"/>
      <c r="C1343" s="196" t="s">
        <v>1837</v>
      </c>
      <c r="D1343" s="154" t="s">
        <v>139</v>
      </c>
      <c r="E1343" s="318" t="s">
        <v>1838</v>
      </c>
      <c r="F1343" s="319" t="s">
        <v>1839</v>
      </c>
      <c r="G1343" s="154" t="s">
        <v>285</v>
      </c>
      <c r="H1343" s="155">
        <v>6</v>
      </c>
      <c r="I1343" s="156">
        <v>250</v>
      </c>
      <c r="J1343" s="157">
        <f>ROUND(I1343*H1343,2)</f>
        <v>1500</v>
      </c>
      <c r="K1343" s="319" t="s">
        <v>143</v>
      </c>
      <c r="L1343" s="32"/>
      <c r="M1343" s="158" t="s">
        <v>1</v>
      </c>
      <c r="N1343" s="159" t="s">
        <v>38</v>
      </c>
      <c r="O1343" s="53"/>
      <c r="P1343" s="160">
        <f>O1343*H1343</f>
        <v>0</v>
      </c>
      <c r="Q1343" s="160">
        <v>0</v>
      </c>
      <c r="R1343" s="160">
        <f>Q1343*H1343</f>
        <v>0</v>
      </c>
      <c r="S1343" s="283"/>
      <c r="T1343" s="283">
        <v>0</v>
      </c>
      <c r="U1343" s="287"/>
      <c r="V1343" s="161">
        <f>T1343*H1343</f>
        <v>0</v>
      </c>
      <c r="AT1343" s="268" t="s">
        <v>205</v>
      </c>
      <c r="AV1343" s="268" t="s">
        <v>139</v>
      </c>
      <c r="AW1343" s="268" t="s">
        <v>79</v>
      </c>
      <c r="BA1343" s="268" t="s">
        <v>137</v>
      </c>
      <c r="BG1343" s="162">
        <f>IF(N1343="základní",J1343,0)</f>
        <v>0</v>
      </c>
      <c r="BH1343" s="162">
        <f>IF(N1343="snížená",J1343,0)</f>
        <v>1500</v>
      </c>
      <c r="BI1343" s="162">
        <f>IF(N1343="zákl. přenesená",J1343,0)</f>
        <v>0</v>
      </c>
      <c r="BJ1343" s="162">
        <f>IF(N1343="sníž. přenesená",J1343,0)</f>
        <v>0</v>
      </c>
      <c r="BK1343" s="162">
        <f>IF(N1343="nulová",J1343,0)</f>
        <v>0</v>
      </c>
      <c r="BL1343" s="268" t="s">
        <v>79</v>
      </c>
      <c r="BM1343" s="162">
        <f>ROUND(I1343*H1343,2)</f>
        <v>1500</v>
      </c>
      <c r="BN1343" s="268" t="s">
        <v>205</v>
      </c>
      <c r="BO1343" s="268" t="s">
        <v>1840</v>
      </c>
    </row>
    <row r="1344" spans="1:67" s="10" customFormat="1" x14ac:dyDescent="0.2">
      <c r="A1344" s="240"/>
      <c r="B1344" s="163"/>
      <c r="C1344" s="197"/>
      <c r="D1344" s="165" t="s">
        <v>146</v>
      </c>
      <c r="E1344" s="166" t="s">
        <v>1</v>
      </c>
      <c r="F1344" s="166" t="s">
        <v>227</v>
      </c>
      <c r="G1344" s="164"/>
      <c r="H1344" s="166" t="s">
        <v>1</v>
      </c>
      <c r="I1344" s="167"/>
      <c r="J1344" s="164"/>
      <c r="K1344" s="164"/>
      <c r="L1344" s="168"/>
      <c r="M1344" s="169"/>
      <c r="N1344" s="170"/>
      <c r="O1344" s="170"/>
      <c r="P1344" s="170"/>
      <c r="Q1344" s="170"/>
      <c r="R1344" s="170"/>
      <c r="S1344" s="283"/>
      <c r="T1344" s="288"/>
      <c r="U1344" s="287"/>
      <c r="V1344" s="171"/>
      <c r="AV1344" s="172" t="s">
        <v>146</v>
      </c>
      <c r="AW1344" s="172" t="s">
        <v>79</v>
      </c>
      <c r="AX1344" s="10" t="s">
        <v>73</v>
      </c>
      <c r="AY1344" s="10" t="s">
        <v>28</v>
      </c>
      <c r="AZ1344" s="10" t="s">
        <v>66</v>
      </c>
      <c r="BA1344" s="172" t="s">
        <v>137</v>
      </c>
    </row>
    <row r="1345" spans="1:67" s="11" customFormat="1" x14ac:dyDescent="0.2">
      <c r="A1345" s="241"/>
      <c r="B1345" s="173"/>
      <c r="C1345" s="198"/>
      <c r="D1345" s="165" t="s">
        <v>146</v>
      </c>
      <c r="E1345" s="175" t="s">
        <v>1</v>
      </c>
      <c r="F1345" s="175" t="s">
        <v>167</v>
      </c>
      <c r="G1345" s="174"/>
      <c r="H1345" s="176">
        <v>6</v>
      </c>
      <c r="I1345" s="177"/>
      <c r="J1345" s="174"/>
      <c r="K1345" s="174"/>
      <c r="L1345" s="178"/>
      <c r="M1345" s="179"/>
      <c r="N1345" s="180"/>
      <c r="O1345" s="180"/>
      <c r="P1345" s="180"/>
      <c r="Q1345" s="180"/>
      <c r="R1345" s="180"/>
      <c r="S1345" s="283"/>
      <c r="T1345" s="290"/>
      <c r="U1345" s="287"/>
      <c r="V1345" s="181"/>
      <c r="AV1345" s="182" t="s">
        <v>146</v>
      </c>
      <c r="AW1345" s="182" t="s">
        <v>79</v>
      </c>
      <c r="AX1345" s="11" t="s">
        <v>79</v>
      </c>
      <c r="AY1345" s="11" t="s">
        <v>28</v>
      </c>
      <c r="AZ1345" s="11" t="s">
        <v>66</v>
      </c>
      <c r="BA1345" s="182" t="s">
        <v>137</v>
      </c>
    </row>
    <row r="1346" spans="1:67" s="266" customFormat="1" ht="16.5" customHeight="1" x14ac:dyDescent="0.2">
      <c r="A1346" s="200"/>
      <c r="B1346" s="28"/>
      <c r="C1346" s="214" t="s">
        <v>1841</v>
      </c>
      <c r="D1346" s="183" t="s">
        <v>217</v>
      </c>
      <c r="E1346" s="320" t="s">
        <v>1842</v>
      </c>
      <c r="F1346" s="321" t="s">
        <v>1843</v>
      </c>
      <c r="G1346" s="183" t="s">
        <v>285</v>
      </c>
      <c r="H1346" s="184">
        <v>6</v>
      </c>
      <c r="I1346" s="185">
        <v>1450</v>
      </c>
      <c r="J1346" s="186">
        <f>ROUND(I1346*H1346,2)</f>
        <v>8700</v>
      </c>
      <c r="K1346" s="321" t="s">
        <v>143</v>
      </c>
      <c r="L1346" s="187"/>
      <c r="M1346" s="188" t="s">
        <v>1</v>
      </c>
      <c r="N1346" s="189" t="s">
        <v>38</v>
      </c>
      <c r="O1346" s="53"/>
      <c r="P1346" s="160">
        <f>O1346*H1346</f>
        <v>0</v>
      </c>
      <c r="Q1346" s="160">
        <v>8.9999999999999998E-4</v>
      </c>
      <c r="R1346" s="160">
        <f>Q1346*H1346</f>
        <v>5.4000000000000003E-3</v>
      </c>
      <c r="S1346" s="283"/>
      <c r="T1346" s="283">
        <v>0</v>
      </c>
      <c r="U1346" s="287"/>
      <c r="V1346" s="161">
        <f>T1346*H1346</f>
        <v>0</v>
      </c>
      <c r="AT1346" s="268" t="s">
        <v>292</v>
      </c>
      <c r="AV1346" s="268" t="s">
        <v>217</v>
      </c>
      <c r="AW1346" s="268" t="s">
        <v>79</v>
      </c>
      <c r="BA1346" s="268" t="s">
        <v>137</v>
      </c>
      <c r="BG1346" s="162">
        <f>IF(N1346="základní",J1346,0)</f>
        <v>0</v>
      </c>
      <c r="BH1346" s="162">
        <f>IF(N1346="snížená",J1346,0)</f>
        <v>8700</v>
      </c>
      <c r="BI1346" s="162">
        <f>IF(N1346="zákl. přenesená",J1346,0)</f>
        <v>0</v>
      </c>
      <c r="BJ1346" s="162">
        <f>IF(N1346="sníž. přenesená",J1346,0)</f>
        <v>0</v>
      </c>
      <c r="BK1346" s="162">
        <f>IF(N1346="nulová",J1346,0)</f>
        <v>0</v>
      </c>
      <c r="BL1346" s="268" t="s">
        <v>79</v>
      </c>
      <c r="BM1346" s="162">
        <f>ROUND(I1346*H1346,2)</f>
        <v>8700</v>
      </c>
      <c r="BN1346" s="268" t="s">
        <v>205</v>
      </c>
      <c r="BO1346" s="268" t="s">
        <v>1844</v>
      </c>
    </row>
    <row r="1347" spans="1:67" s="11" customFormat="1" x14ac:dyDescent="0.2">
      <c r="A1347" s="241"/>
      <c r="B1347" s="173"/>
      <c r="C1347" s="198"/>
      <c r="D1347" s="165" t="s">
        <v>146</v>
      </c>
      <c r="E1347" s="175" t="s">
        <v>1</v>
      </c>
      <c r="F1347" s="175" t="s">
        <v>167</v>
      </c>
      <c r="G1347" s="174"/>
      <c r="H1347" s="176">
        <v>6</v>
      </c>
      <c r="I1347" s="177"/>
      <c r="J1347" s="174"/>
      <c r="K1347" s="174"/>
      <c r="L1347" s="178"/>
      <c r="M1347" s="179"/>
      <c r="N1347" s="180"/>
      <c r="O1347" s="180"/>
      <c r="P1347" s="180"/>
      <c r="Q1347" s="180"/>
      <c r="R1347" s="180"/>
      <c r="S1347" s="283"/>
      <c r="T1347" s="290"/>
      <c r="U1347" s="287"/>
      <c r="V1347" s="181"/>
      <c r="AV1347" s="182" t="s">
        <v>146</v>
      </c>
      <c r="AW1347" s="182" t="s">
        <v>79</v>
      </c>
      <c r="AX1347" s="11" t="s">
        <v>79</v>
      </c>
      <c r="AY1347" s="11" t="s">
        <v>28</v>
      </c>
      <c r="AZ1347" s="11" t="s">
        <v>66</v>
      </c>
      <c r="BA1347" s="182" t="s">
        <v>137</v>
      </c>
    </row>
    <row r="1348" spans="1:67" s="266" customFormat="1" ht="16.5" customHeight="1" x14ac:dyDescent="0.2">
      <c r="A1348" s="200"/>
      <c r="B1348" s="28"/>
      <c r="C1348" s="196" t="s">
        <v>1845</v>
      </c>
      <c r="D1348" s="154" t="s">
        <v>139</v>
      </c>
      <c r="E1348" s="318" t="s">
        <v>1846</v>
      </c>
      <c r="F1348" s="319" t="s">
        <v>1847</v>
      </c>
      <c r="G1348" s="154" t="s">
        <v>263</v>
      </c>
      <c r="H1348" s="155">
        <v>45</v>
      </c>
      <c r="I1348" s="156">
        <v>600</v>
      </c>
      <c r="J1348" s="157">
        <f>ROUND(I1348*H1348,2)</f>
        <v>27000</v>
      </c>
      <c r="K1348" s="319" t="s">
        <v>143</v>
      </c>
      <c r="L1348" s="32"/>
      <c r="M1348" s="158" t="s">
        <v>1</v>
      </c>
      <c r="N1348" s="159" t="s">
        <v>38</v>
      </c>
      <c r="O1348" s="53"/>
      <c r="P1348" s="160">
        <f>O1348*H1348</f>
        <v>0</v>
      </c>
      <c r="Q1348" s="160">
        <v>3.1199999999999999E-3</v>
      </c>
      <c r="R1348" s="160">
        <f>Q1348*H1348</f>
        <v>0.1404</v>
      </c>
      <c r="S1348" s="283"/>
      <c r="T1348" s="283">
        <v>0</v>
      </c>
      <c r="U1348" s="287"/>
      <c r="V1348" s="161">
        <f>T1348*H1348</f>
        <v>0</v>
      </c>
      <c r="AT1348" s="268" t="s">
        <v>205</v>
      </c>
      <c r="AV1348" s="268" t="s">
        <v>139</v>
      </c>
      <c r="AW1348" s="268" t="s">
        <v>79</v>
      </c>
      <c r="BA1348" s="268" t="s">
        <v>137</v>
      </c>
      <c r="BG1348" s="162">
        <f>IF(N1348="základní",J1348,0)</f>
        <v>0</v>
      </c>
      <c r="BH1348" s="162">
        <f>IF(N1348="snížená",J1348,0)</f>
        <v>27000</v>
      </c>
      <c r="BI1348" s="162">
        <f>IF(N1348="zákl. přenesená",J1348,0)</f>
        <v>0</v>
      </c>
      <c r="BJ1348" s="162">
        <f>IF(N1348="sníž. přenesená",J1348,0)</f>
        <v>0</v>
      </c>
      <c r="BK1348" s="162">
        <f>IF(N1348="nulová",J1348,0)</f>
        <v>0</v>
      </c>
      <c r="BL1348" s="268" t="s">
        <v>79</v>
      </c>
      <c r="BM1348" s="162">
        <f>ROUND(I1348*H1348,2)</f>
        <v>27000</v>
      </c>
      <c r="BN1348" s="268" t="s">
        <v>205</v>
      </c>
      <c r="BO1348" s="268" t="s">
        <v>1848</v>
      </c>
    </row>
    <row r="1349" spans="1:67" s="10" customFormat="1" x14ac:dyDescent="0.2">
      <c r="A1349" s="240"/>
      <c r="B1349" s="163"/>
      <c r="C1349" s="197"/>
      <c r="D1349" s="165" t="s">
        <v>146</v>
      </c>
      <c r="E1349" s="166" t="s">
        <v>1</v>
      </c>
      <c r="F1349" s="166" t="s">
        <v>227</v>
      </c>
      <c r="G1349" s="164"/>
      <c r="H1349" s="166" t="s">
        <v>1</v>
      </c>
      <c r="I1349" s="167"/>
      <c r="J1349" s="164"/>
      <c r="K1349" s="164"/>
      <c r="L1349" s="168"/>
      <c r="M1349" s="169"/>
      <c r="N1349" s="170"/>
      <c r="O1349" s="170"/>
      <c r="P1349" s="170"/>
      <c r="Q1349" s="170"/>
      <c r="R1349" s="170"/>
      <c r="S1349" s="283"/>
      <c r="T1349" s="288"/>
      <c r="U1349" s="287"/>
      <c r="V1349" s="171"/>
      <c r="AV1349" s="172" t="s">
        <v>146</v>
      </c>
      <c r="AW1349" s="172" t="s">
        <v>79</v>
      </c>
      <c r="AX1349" s="10" t="s">
        <v>73</v>
      </c>
      <c r="AY1349" s="10" t="s">
        <v>28</v>
      </c>
      <c r="AZ1349" s="10" t="s">
        <v>66</v>
      </c>
      <c r="BA1349" s="172" t="s">
        <v>137</v>
      </c>
    </row>
    <row r="1350" spans="1:67" s="11" customFormat="1" x14ac:dyDescent="0.2">
      <c r="A1350" s="241"/>
      <c r="B1350" s="173"/>
      <c r="C1350" s="198"/>
      <c r="D1350" s="165" t="s">
        <v>146</v>
      </c>
      <c r="E1350" s="175" t="s">
        <v>1</v>
      </c>
      <c r="F1350" s="175" t="s">
        <v>358</v>
      </c>
      <c r="G1350" s="174"/>
      <c r="H1350" s="176">
        <v>45</v>
      </c>
      <c r="I1350" s="177"/>
      <c r="J1350" s="174"/>
      <c r="K1350" s="174"/>
      <c r="L1350" s="178"/>
      <c r="M1350" s="179"/>
      <c r="N1350" s="180"/>
      <c r="O1350" s="180"/>
      <c r="P1350" s="180"/>
      <c r="Q1350" s="180"/>
      <c r="R1350" s="180"/>
      <c r="S1350" s="283"/>
      <c r="T1350" s="290"/>
      <c r="U1350" s="287"/>
      <c r="V1350" s="181"/>
      <c r="AV1350" s="182" t="s">
        <v>146</v>
      </c>
      <c r="AW1350" s="182" t="s">
        <v>79</v>
      </c>
      <c r="AX1350" s="11" t="s">
        <v>79</v>
      </c>
      <c r="AY1350" s="11" t="s">
        <v>28</v>
      </c>
      <c r="AZ1350" s="11" t="s">
        <v>66</v>
      </c>
      <c r="BA1350" s="182" t="s">
        <v>137</v>
      </c>
    </row>
    <row r="1351" spans="1:67" s="266" customFormat="1" ht="16.5" customHeight="1" x14ac:dyDescent="0.2">
      <c r="A1351" s="200"/>
      <c r="B1351" s="28"/>
      <c r="C1351" s="196" t="s">
        <v>1346</v>
      </c>
      <c r="D1351" s="154" t="s">
        <v>139</v>
      </c>
      <c r="E1351" s="318" t="s">
        <v>1849</v>
      </c>
      <c r="F1351" s="319" t="s">
        <v>1850</v>
      </c>
      <c r="G1351" s="154" t="s">
        <v>285</v>
      </c>
      <c r="H1351" s="155">
        <v>4</v>
      </c>
      <c r="I1351" s="156">
        <v>260</v>
      </c>
      <c r="J1351" s="157">
        <f>ROUND(I1351*H1351,2)</f>
        <v>1040</v>
      </c>
      <c r="K1351" s="319" t="s">
        <v>143</v>
      </c>
      <c r="L1351" s="32"/>
      <c r="M1351" s="158" t="s">
        <v>1</v>
      </c>
      <c r="N1351" s="159" t="s">
        <v>38</v>
      </c>
      <c r="O1351" s="53"/>
      <c r="P1351" s="160">
        <f>O1351*H1351</f>
        <v>0</v>
      </c>
      <c r="Q1351" s="160">
        <v>0</v>
      </c>
      <c r="R1351" s="160">
        <f>Q1351*H1351</f>
        <v>0</v>
      </c>
      <c r="S1351" s="283"/>
      <c r="T1351" s="283">
        <v>0</v>
      </c>
      <c r="U1351" s="287"/>
      <c r="V1351" s="161">
        <f>T1351*H1351</f>
        <v>0</v>
      </c>
      <c r="AT1351" s="268" t="s">
        <v>205</v>
      </c>
      <c r="AV1351" s="268" t="s">
        <v>139</v>
      </c>
      <c r="AW1351" s="268" t="s">
        <v>79</v>
      </c>
      <c r="BA1351" s="268" t="s">
        <v>137</v>
      </c>
      <c r="BG1351" s="162">
        <f>IF(N1351="základní",J1351,0)</f>
        <v>0</v>
      </c>
      <c r="BH1351" s="162">
        <f>IF(N1351="snížená",J1351,0)</f>
        <v>1040</v>
      </c>
      <c r="BI1351" s="162">
        <f>IF(N1351="zákl. přenesená",J1351,0)</f>
        <v>0</v>
      </c>
      <c r="BJ1351" s="162">
        <f>IF(N1351="sníž. přenesená",J1351,0)</f>
        <v>0</v>
      </c>
      <c r="BK1351" s="162">
        <f>IF(N1351="nulová",J1351,0)</f>
        <v>0</v>
      </c>
      <c r="BL1351" s="268" t="s">
        <v>79</v>
      </c>
      <c r="BM1351" s="162">
        <f>ROUND(I1351*H1351,2)</f>
        <v>1040</v>
      </c>
      <c r="BN1351" s="268" t="s">
        <v>205</v>
      </c>
      <c r="BO1351" s="268" t="s">
        <v>1851</v>
      </c>
    </row>
    <row r="1352" spans="1:67" s="10" customFormat="1" x14ac:dyDescent="0.2">
      <c r="A1352" s="240"/>
      <c r="B1352" s="163"/>
      <c r="C1352" s="197"/>
      <c r="D1352" s="165" t="s">
        <v>146</v>
      </c>
      <c r="E1352" s="166" t="s">
        <v>1</v>
      </c>
      <c r="F1352" s="166" t="s">
        <v>227</v>
      </c>
      <c r="G1352" s="164"/>
      <c r="H1352" s="166" t="s">
        <v>1</v>
      </c>
      <c r="I1352" s="167"/>
      <c r="J1352" s="164"/>
      <c r="K1352" s="164"/>
      <c r="L1352" s="168"/>
      <c r="M1352" s="169"/>
      <c r="N1352" s="170"/>
      <c r="O1352" s="170"/>
      <c r="P1352" s="170"/>
      <c r="Q1352" s="170"/>
      <c r="R1352" s="170"/>
      <c r="S1352" s="283"/>
      <c r="T1352" s="288"/>
      <c r="U1352" s="287"/>
      <c r="V1352" s="171"/>
      <c r="AV1352" s="172" t="s">
        <v>146</v>
      </c>
      <c r="AW1352" s="172" t="s">
        <v>79</v>
      </c>
      <c r="AX1352" s="10" t="s">
        <v>73</v>
      </c>
      <c r="AY1352" s="10" t="s">
        <v>28</v>
      </c>
      <c r="AZ1352" s="10" t="s">
        <v>66</v>
      </c>
      <c r="BA1352" s="172" t="s">
        <v>137</v>
      </c>
    </row>
    <row r="1353" spans="1:67" s="11" customFormat="1" x14ac:dyDescent="0.2">
      <c r="A1353" s="241"/>
      <c r="B1353" s="173"/>
      <c r="C1353" s="198"/>
      <c r="D1353" s="165" t="s">
        <v>146</v>
      </c>
      <c r="E1353" s="175" t="s">
        <v>1</v>
      </c>
      <c r="F1353" s="175" t="s">
        <v>144</v>
      </c>
      <c r="G1353" s="174"/>
      <c r="H1353" s="176">
        <v>4</v>
      </c>
      <c r="I1353" s="177"/>
      <c r="J1353" s="174"/>
      <c r="K1353" s="174"/>
      <c r="L1353" s="178"/>
      <c r="M1353" s="179"/>
      <c r="N1353" s="180"/>
      <c r="O1353" s="180"/>
      <c r="P1353" s="180"/>
      <c r="Q1353" s="180"/>
      <c r="R1353" s="180"/>
      <c r="S1353" s="283"/>
      <c r="T1353" s="290"/>
      <c r="U1353" s="287"/>
      <c r="V1353" s="181"/>
      <c r="AV1353" s="182" t="s">
        <v>146</v>
      </c>
      <c r="AW1353" s="182" t="s">
        <v>79</v>
      </c>
      <c r="AX1353" s="11" t="s">
        <v>79</v>
      </c>
      <c r="AY1353" s="11" t="s">
        <v>28</v>
      </c>
      <c r="AZ1353" s="11" t="s">
        <v>66</v>
      </c>
      <c r="BA1353" s="182" t="s">
        <v>137</v>
      </c>
    </row>
    <row r="1354" spans="1:67" s="266" customFormat="1" ht="16.5" customHeight="1" x14ac:dyDescent="0.2">
      <c r="A1354" s="200"/>
      <c r="B1354" s="28"/>
      <c r="C1354" s="214" t="s">
        <v>1852</v>
      </c>
      <c r="D1354" s="183" t="s">
        <v>217</v>
      </c>
      <c r="E1354" s="320" t="s">
        <v>1853</v>
      </c>
      <c r="F1354" s="321" t="s">
        <v>1854</v>
      </c>
      <c r="G1354" s="183" t="s">
        <v>285</v>
      </c>
      <c r="H1354" s="184">
        <v>4</v>
      </c>
      <c r="I1354" s="185">
        <v>1890</v>
      </c>
      <c r="J1354" s="186">
        <f>ROUND(I1354*H1354,2)</f>
        <v>7560</v>
      </c>
      <c r="K1354" s="321" t="s">
        <v>143</v>
      </c>
      <c r="L1354" s="187"/>
      <c r="M1354" s="188" t="s">
        <v>1</v>
      </c>
      <c r="N1354" s="189" t="s">
        <v>38</v>
      </c>
      <c r="O1354" s="53"/>
      <c r="P1354" s="160">
        <f>O1354*H1354</f>
        <v>0</v>
      </c>
      <c r="Q1354" s="160">
        <v>2.5999999999999999E-3</v>
      </c>
      <c r="R1354" s="160">
        <f>Q1354*H1354</f>
        <v>1.04E-2</v>
      </c>
      <c r="S1354" s="283"/>
      <c r="T1354" s="283">
        <v>0</v>
      </c>
      <c r="U1354" s="287"/>
      <c r="V1354" s="161">
        <f>T1354*H1354</f>
        <v>0</v>
      </c>
      <c r="AT1354" s="268" t="s">
        <v>292</v>
      </c>
      <c r="AV1354" s="268" t="s">
        <v>217</v>
      </c>
      <c r="AW1354" s="268" t="s">
        <v>79</v>
      </c>
      <c r="BA1354" s="268" t="s">
        <v>137</v>
      </c>
      <c r="BG1354" s="162">
        <f>IF(N1354="základní",J1354,0)</f>
        <v>0</v>
      </c>
      <c r="BH1354" s="162">
        <f>IF(N1354="snížená",J1354,0)</f>
        <v>7560</v>
      </c>
      <c r="BI1354" s="162">
        <f>IF(N1354="zákl. přenesená",J1354,0)</f>
        <v>0</v>
      </c>
      <c r="BJ1354" s="162">
        <f>IF(N1354="sníž. přenesená",J1354,0)</f>
        <v>0</v>
      </c>
      <c r="BK1354" s="162">
        <f>IF(N1354="nulová",J1354,0)</f>
        <v>0</v>
      </c>
      <c r="BL1354" s="268" t="s">
        <v>79</v>
      </c>
      <c r="BM1354" s="162">
        <f>ROUND(I1354*H1354,2)</f>
        <v>7560</v>
      </c>
      <c r="BN1354" s="268" t="s">
        <v>205</v>
      </c>
      <c r="BO1354" s="268" t="s">
        <v>1855</v>
      </c>
    </row>
    <row r="1355" spans="1:67" s="11" customFormat="1" x14ac:dyDescent="0.2">
      <c r="A1355" s="241"/>
      <c r="B1355" s="173"/>
      <c r="C1355" s="198"/>
      <c r="D1355" s="165" t="s">
        <v>146</v>
      </c>
      <c r="E1355" s="175" t="s">
        <v>1</v>
      </c>
      <c r="F1355" s="175" t="s">
        <v>144</v>
      </c>
      <c r="G1355" s="174"/>
      <c r="H1355" s="176">
        <v>4</v>
      </c>
      <c r="I1355" s="177"/>
      <c r="J1355" s="174"/>
      <c r="K1355" s="174"/>
      <c r="L1355" s="178"/>
      <c r="M1355" s="179"/>
      <c r="N1355" s="180"/>
      <c r="O1355" s="180"/>
      <c r="P1355" s="180"/>
      <c r="Q1355" s="180"/>
      <c r="R1355" s="180"/>
      <c r="S1355" s="283"/>
      <c r="T1355" s="290"/>
      <c r="U1355" s="287"/>
      <c r="V1355" s="181"/>
      <c r="AV1355" s="182" t="s">
        <v>146</v>
      </c>
      <c r="AW1355" s="182" t="s">
        <v>79</v>
      </c>
      <c r="AX1355" s="11" t="s">
        <v>79</v>
      </c>
      <c r="AY1355" s="11" t="s">
        <v>28</v>
      </c>
      <c r="AZ1355" s="11" t="s">
        <v>66</v>
      </c>
      <c r="BA1355" s="182" t="s">
        <v>137</v>
      </c>
    </row>
    <row r="1356" spans="1:67" s="266" customFormat="1" ht="16.5" customHeight="1" x14ac:dyDescent="0.2">
      <c r="A1356" s="200"/>
      <c r="B1356" s="28"/>
      <c r="C1356" s="196" t="s">
        <v>1856</v>
      </c>
      <c r="D1356" s="154" t="s">
        <v>139</v>
      </c>
      <c r="E1356" s="318" t="s">
        <v>1857</v>
      </c>
      <c r="F1356" s="319" t="s">
        <v>1858</v>
      </c>
      <c r="G1356" s="154" t="s">
        <v>722</v>
      </c>
      <c r="H1356" s="155">
        <v>8</v>
      </c>
      <c r="I1356" s="156">
        <v>350</v>
      </c>
      <c r="J1356" s="157">
        <f>ROUND(I1356*H1356,2)</f>
        <v>2800</v>
      </c>
      <c r="K1356" s="319" t="s">
        <v>143</v>
      </c>
      <c r="L1356" s="32"/>
      <c r="M1356" s="158" t="s">
        <v>1</v>
      </c>
      <c r="N1356" s="159" t="s">
        <v>38</v>
      </c>
      <c r="O1356" s="53"/>
      <c r="P1356" s="160">
        <f>O1356*H1356</f>
        <v>0</v>
      </c>
      <c r="Q1356" s="160">
        <v>0</v>
      </c>
      <c r="R1356" s="160">
        <f>Q1356*H1356</f>
        <v>0</v>
      </c>
      <c r="S1356" s="283"/>
      <c r="T1356" s="283">
        <v>0</v>
      </c>
      <c r="U1356" s="287"/>
      <c r="V1356" s="161">
        <f>T1356*H1356</f>
        <v>0</v>
      </c>
      <c r="AT1356" s="268" t="s">
        <v>205</v>
      </c>
      <c r="AV1356" s="268" t="s">
        <v>139</v>
      </c>
      <c r="AW1356" s="268" t="s">
        <v>79</v>
      </c>
      <c r="BA1356" s="268" t="s">
        <v>137</v>
      </c>
      <c r="BG1356" s="162">
        <f>IF(N1356="základní",J1356,0)</f>
        <v>0</v>
      </c>
      <c r="BH1356" s="162">
        <f>IF(N1356="snížená",J1356,0)</f>
        <v>2800</v>
      </c>
      <c r="BI1356" s="162">
        <f>IF(N1356="zákl. přenesená",J1356,0)</f>
        <v>0</v>
      </c>
      <c r="BJ1356" s="162">
        <f>IF(N1356="sníž. přenesená",J1356,0)</f>
        <v>0</v>
      </c>
      <c r="BK1356" s="162">
        <f>IF(N1356="nulová",J1356,0)</f>
        <v>0</v>
      </c>
      <c r="BL1356" s="268" t="s">
        <v>79</v>
      </c>
      <c r="BM1356" s="162">
        <f>ROUND(I1356*H1356,2)</f>
        <v>2800</v>
      </c>
      <c r="BN1356" s="268" t="s">
        <v>205</v>
      </c>
      <c r="BO1356" s="268" t="s">
        <v>1859</v>
      </c>
    </row>
    <row r="1357" spans="1:67" s="11" customFormat="1" x14ac:dyDescent="0.2">
      <c r="A1357" s="241"/>
      <c r="B1357" s="173"/>
      <c r="C1357" s="198"/>
      <c r="D1357" s="165" t="s">
        <v>146</v>
      </c>
      <c r="E1357" s="175" t="s">
        <v>1</v>
      </c>
      <c r="F1357" s="175" t="s">
        <v>176</v>
      </c>
      <c r="G1357" s="174"/>
      <c r="H1357" s="176">
        <v>8</v>
      </c>
      <c r="I1357" s="177"/>
      <c r="J1357" s="174"/>
      <c r="K1357" s="174"/>
      <c r="L1357" s="178"/>
      <c r="M1357" s="179"/>
      <c r="N1357" s="180"/>
      <c r="O1357" s="180"/>
      <c r="P1357" s="180"/>
      <c r="Q1357" s="180"/>
      <c r="R1357" s="180"/>
      <c r="S1357" s="283"/>
      <c r="T1357" s="290"/>
      <c r="U1357" s="287"/>
      <c r="V1357" s="181"/>
      <c r="AV1357" s="182" t="s">
        <v>146</v>
      </c>
      <c r="AW1357" s="182" t="s">
        <v>79</v>
      </c>
      <c r="AX1357" s="11" t="s">
        <v>79</v>
      </c>
      <c r="AY1357" s="11" t="s">
        <v>28</v>
      </c>
      <c r="AZ1357" s="11" t="s">
        <v>66</v>
      </c>
      <c r="BA1357" s="182" t="s">
        <v>137</v>
      </c>
    </row>
    <row r="1358" spans="1:67" s="266" customFormat="1" ht="16.5" customHeight="1" x14ac:dyDescent="0.2">
      <c r="A1358" s="241"/>
      <c r="B1358" s="28"/>
      <c r="C1358" s="196" t="s">
        <v>1860</v>
      </c>
      <c r="D1358" s="154" t="s">
        <v>139</v>
      </c>
      <c r="E1358" s="318" t="s">
        <v>1861</v>
      </c>
      <c r="F1358" s="319" t="s">
        <v>1862</v>
      </c>
      <c r="G1358" s="154" t="s">
        <v>1017</v>
      </c>
      <c r="H1358" s="190">
        <v>486</v>
      </c>
      <c r="I1358" s="156">
        <v>0.52</v>
      </c>
      <c r="J1358" s="157">
        <f>ROUND(I1358*H1358,2)</f>
        <v>252.72</v>
      </c>
      <c r="K1358" s="319" t="s">
        <v>143</v>
      </c>
      <c r="L1358" s="32"/>
      <c r="M1358" s="158" t="s">
        <v>1</v>
      </c>
      <c r="N1358" s="159" t="s">
        <v>38</v>
      </c>
      <c r="O1358" s="53"/>
      <c r="P1358" s="160">
        <f>O1358*H1358</f>
        <v>0</v>
      </c>
      <c r="Q1358" s="160">
        <v>0</v>
      </c>
      <c r="R1358" s="160">
        <f>Q1358*H1358</f>
        <v>0</v>
      </c>
      <c r="S1358" s="283"/>
      <c r="T1358" s="283">
        <v>0</v>
      </c>
      <c r="U1358" s="287"/>
      <c r="V1358" s="161">
        <f>T1358*H1358</f>
        <v>0</v>
      </c>
      <c r="AT1358" s="268" t="s">
        <v>205</v>
      </c>
      <c r="AV1358" s="268" t="s">
        <v>139</v>
      </c>
      <c r="AW1358" s="268" t="s">
        <v>79</v>
      </c>
      <c r="BA1358" s="268" t="s">
        <v>137</v>
      </c>
      <c r="BG1358" s="162">
        <f>IF(N1358="základní",J1358,0)</f>
        <v>0</v>
      </c>
      <c r="BH1358" s="162">
        <f>IF(N1358="snížená",J1358,0)</f>
        <v>252.72</v>
      </c>
      <c r="BI1358" s="162">
        <f>IF(N1358="zákl. přenesená",J1358,0)</f>
        <v>0</v>
      </c>
      <c r="BJ1358" s="162">
        <f>IF(N1358="sníž. přenesená",J1358,0)</f>
        <v>0</v>
      </c>
      <c r="BK1358" s="162">
        <f>IF(N1358="nulová",J1358,0)</f>
        <v>0</v>
      </c>
      <c r="BL1358" s="268" t="s">
        <v>79</v>
      </c>
      <c r="BM1358" s="162">
        <f>ROUND(I1358*H1358,2)</f>
        <v>252.72</v>
      </c>
      <c r="BN1358" s="268" t="s">
        <v>205</v>
      </c>
      <c r="BO1358" s="268" t="s">
        <v>1863</v>
      </c>
    </row>
    <row r="1359" spans="1:67" s="9" customFormat="1" ht="22.9" customHeight="1" x14ac:dyDescent="0.2">
      <c r="A1359" s="241"/>
      <c r="B1359" s="138"/>
      <c r="C1359" s="213"/>
      <c r="D1359" s="140" t="s">
        <v>65</v>
      </c>
      <c r="E1359" s="152" t="s">
        <v>1864</v>
      </c>
      <c r="F1359" s="152" t="s">
        <v>1865</v>
      </c>
      <c r="G1359" s="139"/>
      <c r="H1359" s="139"/>
      <c r="I1359" s="142"/>
      <c r="J1359" s="153">
        <f>BM1359</f>
        <v>126600.46999999999</v>
      </c>
      <c r="K1359" s="139"/>
      <c r="L1359" s="144"/>
      <c r="M1359" s="145"/>
      <c r="N1359" s="146"/>
      <c r="O1359" s="146"/>
      <c r="P1359" s="147">
        <f>SUM(P1360:P1416)</f>
        <v>0</v>
      </c>
      <c r="Q1359" s="146"/>
      <c r="R1359" s="147">
        <f>SUM(R1360:R1416)</f>
        <v>0.44381599999999999</v>
      </c>
      <c r="S1359" s="270">
        <f>SUM(S1360:S1416)</f>
        <v>2.5168014999999997</v>
      </c>
      <c r="T1359" s="271"/>
      <c r="U1359" s="272">
        <f>SUM(U1360:U1416)</f>
        <v>6.1064127999999984</v>
      </c>
      <c r="V1359" s="148">
        <f>SUM(V1360:V1416)</f>
        <v>0</v>
      </c>
      <c r="AT1359" s="149" t="s">
        <v>79</v>
      </c>
      <c r="AV1359" s="150" t="s">
        <v>65</v>
      </c>
      <c r="AW1359" s="150" t="s">
        <v>73</v>
      </c>
      <c r="BA1359" s="149" t="s">
        <v>137</v>
      </c>
      <c r="BM1359" s="151">
        <f>SUM(BM1360:BM1416)</f>
        <v>126600.46999999999</v>
      </c>
    </row>
    <row r="1360" spans="1:67" s="266" customFormat="1" ht="16.5" customHeight="1" x14ac:dyDescent="0.2">
      <c r="A1360" s="241"/>
      <c r="B1360" s="28"/>
      <c r="C1360" s="196">
        <v>384</v>
      </c>
      <c r="D1360" s="154" t="s">
        <v>139</v>
      </c>
      <c r="E1360" s="318" t="s">
        <v>1866</v>
      </c>
      <c r="F1360" s="319" t="s">
        <v>1867</v>
      </c>
      <c r="G1360" s="154" t="s">
        <v>242</v>
      </c>
      <c r="H1360" s="155">
        <v>23.2</v>
      </c>
      <c r="I1360" s="156">
        <v>365.5</v>
      </c>
      <c r="J1360" s="157">
        <f>ROUND(I1360*H1360,2)</f>
        <v>8479.6</v>
      </c>
      <c r="K1360" s="319" t="s">
        <v>143</v>
      </c>
      <c r="L1360" s="32"/>
      <c r="M1360" s="158" t="s">
        <v>1</v>
      </c>
      <c r="N1360" s="159" t="s">
        <v>38</v>
      </c>
      <c r="O1360" s="53"/>
      <c r="P1360" s="160">
        <f>O1360*H1360</f>
        <v>0</v>
      </c>
      <c r="Q1360" s="160">
        <v>1.9130000000000001E-2</v>
      </c>
      <c r="R1360" s="160">
        <f>Q1360*H1360</f>
        <v>0.44381599999999999</v>
      </c>
      <c r="S1360" s="283"/>
      <c r="T1360" s="283">
        <v>0</v>
      </c>
      <c r="U1360" s="287"/>
      <c r="V1360" s="161">
        <f>T1360*H1360</f>
        <v>0</v>
      </c>
      <c r="AT1360" s="268" t="s">
        <v>205</v>
      </c>
      <c r="AV1360" s="268" t="s">
        <v>139</v>
      </c>
      <c r="AW1360" s="268" t="s">
        <v>79</v>
      </c>
      <c r="BA1360" s="268" t="s">
        <v>137</v>
      </c>
      <c r="BG1360" s="162">
        <f>IF(N1360="základní",J1360,0)</f>
        <v>0</v>
      </c>
      <c r="BH1360" s="162">
        <f>IF(N1360="snížená",J1360,0)</f>
        <v>8479.6</v>
      </c>
      <c r="BI1360" s="162">
        <f>IF(N1360="zákl. přenesená",J1360,0)</f>
        <v>0</v>
      </c>
      <c r="BJ1360" s="162">
        <f>IF(N1360="sníž. přenesená",J1360,0)</f>
        <v>0</v>
      </c>
      <c r="BK1360" s="162">
        <f>IF(N1360="nulová",J1360,0)</f>
        <v>0</v>
      </c>
      <c r="BL1360" s="268" t="s">
        <v>79</v>
      </c>
      <c r="BM1360" s="162">
        <f>ROUND(I1360*H1360,2)</f>
        <v>8479.6</v>
      </c>
      <c r="BN1360" s="268" t="s">
        <v>205</v>
      </c>
      <c r="BO1360" s="268" t="s">
        <v>1868</v>
      </c>
    </row>
    <row r="1361" spans="1:67" s="10" customFormat="1" x14ac:dyDescent="0.2">
      <c r="A1361" s="241"/>
      <c r="B1361" s="163"/>
      <c r="C1361" s="197"/>
      <c r="D1361" s="165" t="s">
        <v>146</v>
      </c>
      <c r="E1361" s="166" t="s">
        <v>1</v>
      </c>
      <c r="F1361" s="166" t="s">
        <v>287</v>
      </c>
      <c r="G1361" s="164"/>
      <c r="H1361" s="166" t="s">
        <v>1</v>
      </c>
      <c r="I1361" s="167"/>
      <c r="J1361" s="164"/>
      <c r="K1361" s="164"/>
      <c r="L1361" s="168"/>
      <c r="M1361" s="169"/>
      <c r="N1361" s="170"/>
      <c r="O1361" s="170"/>
      <c r="P1361" s="170"/>
      <c r="Q1361" s="170"/>
      <c r="R1361" s="170"/>
      <c r="S1361" s="283"/>
      <c r="T1361" s="288"/>
      <c r="U1361" s="287"/>
      <c r="V1361" s="171"/>
      <c r="AV1361" s="172" t="s">
        <v>146</v>
      </c>
      <c r="AW1361" s="172" t="s">
        <v>79</v>
      </c>
      <c r="AX1361" s="10" t="s">
        <v>73</v>
      </c>
      <c r="AY1361" s="10" t="s">
        <v>28</v>
      </c>
      <c r="AZ1361" s="10" t="s">
        <v>66</v>
      </c>
      <c r="BA1361" s="172" t="s">
        <v>137</v>
      </c>
    </row>
    <row r="1362" spans="1:67" s="11" customFormat="1" x14ac:dyDescent="0.2">
      <c r="A1362" s="241"/>
      <c r="B1362" s="173"/>
      <c r="C1362" s="198"/>
      <c r="D1362" s="165" t="s">
        <v>146</v>
      </c>
      <c r="E1362" s="175" t="s">
        <v>1</v>
      </c>
      <c r="F1362" s="175" t="s">
        <v>911</v>
      </c>
      <c r="G1362" s="174"/>
      <c r="H1362" s="176">
        <v>23.2</v>
      </c>
      <c r="I1362" s="177"/>
      <c r="J1362" s="174"/>
      <c r="K1362" s="174"/>
      <c r="L1362" s="178"/>
      <c r="M1362" s="179"/>
      <c r="N1362" s="180"/>
      <c r="O1362" s="180"/>
      <c r="P1362" s="180"/>
      <c r="Q1362" s="180"/>
      <c r="R1362" s="180"/>
      <c r="S1362" s="283"/>
      <c r="T1362" s="290"/>
      <c r="U1362" s="287"/>
      <c r="V1362" s="181"/>
      <c r="AV1362" s="182" t="s">
        <v>146</v>
      </c>
      <c r="AW1362" s="182" t="s">
        <v>79</v>
      </c>
      <c r="AX1362" s="11" t="s">
        <v>79</v>
      </c>
      <c r="AY1362" s="11" t="s">
        <v>28</v>
      </c>
      <c r="AZ1362" s="11" t="s">
        <v>66</v>
      </c>
      <c r="BA1362" s="182" t="s">
        <v>137</v>
      </c>
    </row>
    <row r="1363" spans="1:67" s="266" customFormat="1" ht="16.5" customHeight="1" x14ac:dyDescent="0.2">
      <c r="A1363" s="241"/>
      <c r="B1363" s="28"/>
      <c r="C1363" s="226" t="s">
        <v>2563</v>
      </c>
      <c r="D1363" s="217" t="s">
        <v>139</v>
      </c>
      <c r="E1363" s="327" t="s">
        <v>1870</v>
      </c>
      <c r="F1363" s="328" t="s">
        <v>2558</v>
      </c>
      <c r="G1363" s="217" t="s">
        <v>722</v>
      </c>
      <c r="H1363" s="218">
        <v>23.9</v>
      </c>
      <c r="I1363" s="219">
        <v>350</v>
      </c>
      <c r="J1363" s="220">
        <f>ROUND(I1363*H1363,2)</f>
        <v>8365</v>
      </c>
      <c r="K1363" s="323" t="s">
        <v>143</v>
      </c>
      <c r="L1363" s="32"/>
      <c r="M1363" s="158" t="s">
        <v>1</v>
      </c>
      <c r="N1363" s="159" t="s">
        <v>38</v>
      </c>
      <c r="O1363" s="53"/>
      <c r="P1363" s="160">
        <f>O1363*H1363</f>
        <v>0</v>
      </c>
      <c r="Q1363" s="160">
        <v>0</v>
      </c>
      <c r="R1363" s="160">
        <f>Q1363*H1363</f>
        <v>0</v>
      </c>
      <c r="S1363" s="283"/>
      <c r="T1363" s="283">
        <v>0</v>
      </c>
      <c r="U1363" s="287"/>
      <c r="V1363" s="161">
        <f>T1363*H1363</f>
        <v>0</v>
      </c>
      <c r="AT1363" s="268" t="s">
        <v>205</v>
      </c>
      <c r="AV1363" s="268" t="s">
        <v>139</v>
      </c>
      <c r="AW1363" s="268" t="s">
        <v>79</v>
      </c>
      <c r="BA1363" s="268" t="s">
        <v>137</v>
      </c>
      <c r="BG1363" s="162">
        <f>IF(N1363="základní",J1363,0)</f>
        <v>0</v>
      </c>
      <c r="BH1363" s="162">
        <f>IF(N1363="snížená",J1363,0)</f>
        <v>8365</v>
      </c>
      <c r="BI1363" s="162">
        <f>IF(N1363="zákl. přenesená",J1363,0)</f>
        <v>0</v>
      </c>
      <c r="BJ1363" s="162">
        <f>IF(N1363="sníž. přenesená",J1363,0)</f>
        <v>0</v>
      </c>
      <c r="BK1363" s="162">
        <f>IF(N1363="nulová",J1363,0)</f>
        <v>0</v>
      </c>
      <c r="BL1363" s="268" t="s">
        <v>79</v>
      </c>
      <c r="BM1363" s="162">
        <f>ROUND(I1363*H1363,2)</f>
        <v>8365</v>
      </c>
      <c r="BN1363" s="268" t="s">
        <v>205</v>
      </c>
      <c r="BO1363" s="268" t="s">
        <v>1872</v>
      </c>
    </row>
    <row r="1364" spans="1:67" s="11" customFormat="1" x14ac:dyDescent="0.2">
      <c r="A1364" s="241"/>
      <c r="B1364" s="173"/>
      <c r="C1364" s="198"/>
      <c r="D1364" s="165" t="s">
        <v>146</v>
      </c>
      <c r="E1364" s="175" t="s">
        <v>1</v>
      </c>
      <c r="F1364" s="175">
        <v>23.9</v>
      </c>
      <c r="G1364" s="174"/>
      <c r="H1364" s="176">
        <v>23.9</v>
      </c>
      <c r="I1364" s="177"/>
      <c r="J1364" s="174"/>
      <c r="K1364" s="174"/>
      <c r="L1364" s="178"/>
      <c r="M1364" s="179"/>
      <c r="N1364" s="180"/>
      <c r="O1364" s="180"/>
      <c r="P1364" s="180"/>
      <c r="Q1364" s="180"/>
      <c r="R1364" s="180"/>
      <c r="S1364" s="283"/>
      <c r="T1364" s="290"/>
      <c r="U1364" s="287"/>
      <c r="V1364" s="181"/>
      <c r="AV1364" s="182" t="s">
        <v>146</v>
      </c>
      <c r="AW1364" s="182" t="s">
        <v>79</v>
      </c>
      <c r="AX1364" s="11" t="s">
        <v>79</v>
      </c>
      <c r="AY1364" s="11" t="s">
        <v>28</v>
      </c>
      <c r="AZ1364" s="11" t="s">
        <v>66</v>
      </c>
      <c r="BA1364" s="182" t="s">
        <v>137</v>
      </c>
    </row>
    <row r="1365" spans="1:67" s="266" customFormat="1" ht="16.5" customHeight="1" x14ac:dyDescent="0.2">
      <c r="A1365" s="241"/>
      <c r="B1365" s="28"/>
      <c r="C1365" s="226" t="s">
        <v>2619</v>
      </c>
      <c r="D1365" s="217" t="s">
        <v>139</v>
      </c>
      <c r="E1365" s="327" t="s">
        <v>2349</v>
      </c>
      <c r="F1365" s="328" t="s">
        <v>2350</v>
      </c>
      <c r="G1365" s="217" t="s">
        <v>242</v>
      </c>
      <c r="H1365" s="218">
        <v>38.700000000000003</v>
      </c>
      <c r="I1365" s="219">
        <v>43.6</v>
      </c>
      <c r="J1365" s="220">
        <f>ROUND(I1365*H1365,2)</f>
        <v>1687.32</v>
      </c>
      <c r="K1365" s="323"/>
      <c r="L1365" s="32"/>
      <c r="M1365" s="158" t="s">
        <v>1</v>
      </c>
      <c r="N1365" s="159" t="s">
        <v>38</v>
      </c>
      <c r="O1365" s="53"/>
      <c r="P1365" s="160">
        <f>O1365*H1365</f>
        <v>0</v>
      </c>
      <c r="Q1365" s="160">
        <v>0</v>
      </c>
      <c r="R1365" s="160">
        <f>Q1365*H1365</f>
        <v>0</v>
      </c>
      <c r="S1365" s="283"/>
      <c r="T1365" s="283">
        <v>6.6239999999999997E-3</v>
      </c>
      <c r="U1365" s="259">
        <f>T1365*H1365</f>
        <v>0.25634879999999999</v>
      </c>
      <c r="V1365" s="161"/>
      <c r="AT1365" s="268" t="s">
        <v>205</v>
      </c>
      <c r="AV1365" s="268" t="s">
        <v>139</v>
      </c>
      <c r="AW1365" s="268" t="s">
        <v>79</v>
      </c>
      <c r="BA1365" s="268" t="s">
        <v>137</v>
      </c>
      <c r="BG1365" s="162">
        <f>IF(N1365="základní",J1365,0)</f>
        <v>0</v>
      </c>
      <c r="BH1365" s="162">
        <f>IF(N1365="snížená",J1365,0)</f>
        <v>1687.32</v>
      </c>
      <c r="BI1365" s="162">
        <f>IF(N1365="zákl. přenesená",J1365,0)</f>
        <v>0</v>
      </c>
      <c r="BJ1365" s="162">
        <f>IF(N1365="sníž. přenesená",J1365,0)</f>
        <v>0</v>
      </c>
      <c r="BK1365" s="162">
        <f>IF(N1365="nulová",J1365,0)</f>
        <v>0</v>
      </c>
      <c r="BL1365" s="268" t="s">
        <v>79</v>
      </c>
      <c r="BM1365" s="162">
        <f>ROUND(I1365*H1365,2)</f>
        <v>1687.32</v>
      </c>
      <c r="BN1365" s="268" t="s">
        <v>205</v>
      </c>
      <c r="BO1365" s="268" t="s">
        <v>1868</v>
      </c>
    </row>
    <row r="1366" spans="1:67" s="10" customFormat="1" x14ac:dyDescent="0.2">
      <c r="A1366" s="241"/>
      <c r="B1366" s="163"/>
      <c r="C1366" s="197"/>
      <c r="D1366" s="165" t="s">
        <v>146</v>
      </c>
      <c r="E1366" s="166" t="s">
        <v>1</v>
      </c>
      <c r="F1366" s="166" t="s">
        <v>287</v>
      </c>
      <c r="G1366" s="164"/>
      <c r="H1366" s="166" t="s">
        <v>1</v>
      </c>
      <c r="I1366" s="167"/>
      <c r="J1366" s="164"/>
      <c r="K1366" s="164"/>
      <c r="L1366" s="168"/>
      <c r="M1366" s="169"/>
      <c r="N1366" s="170"/>
      <c r="O1366" s="170"/>
      <c r="P1366" s="170"/>
      <c r="Q1366" s="170"/>
      <c r="R1366" s="170"/>
      <c r="S1366" s="283"/>
      <c r="T1366" s="288"/>
      <c r="U1366" s="287"/>
      <c r="V1366" s="171"/>
      <c r="AV1366" s="172" t="s">
        <v>146</v>
      </c>
      <c r="AW1366" s="172" t="s">
        <v>79</v>
      </c>
      <c r="AX1366" s="10" t="s">
        <v>73</v>
      </c>
      <c r="AY1366" s="10" t="s">
        <v>28</v>
      </c>
      <c r="AZ1366" s="10" t="s">
        <v>66</v>
      </c>
      <c r="BA1366" s="172" t="s">
        <v>137</v>
      </c>
    </row>
    <row r="1367" spans="1:67" s="11" customFormat="1" x14ac:dyDescent="0.2">
      <c r="A1367" s="241"/>
      <c r="B1367" s="173"/>
      <c r="C1367" s="198"/>
      <c r="D1367" s="165" t="s">
        <v>146</v>
      </c>
      <c r="E1367" s="175" t="s">
        <v>1</v>
      </c>
      <c r="F1367" s="175" t="s">
        <v>2373</v>
      </c>
      <c r="G1367" s="174"/>
      <c r="H1367" s="176">
        <v>38.700000000000003</v>
      </c>
      <c r="I1367" s="177"/>
      <c r="J1367" s="174"/>
      <c r="K1367" s="174"/>
      <c r="L1367" s="178"/>
      <c r="M1367" s="179"/>
      <c r="N1367" s="180"/>
      <c r="O1367" s="180"/>
      <c r="P1367" s="180"/>
      <c r="Q1367" s="180"/>
      <c r="R1367" s="180"/>
      <c r="S1367" s="283"/>
      <c r="T1367" s="290"/>
      <c r="U1367" s="287"/>
      <c r="V1367" s="181"/>
      <c r="AV1367" s="182" t="s">
        <v>146</v>
      </c>
      <c r="AW1367" s="182" t="s">
        <v>79</v>
      </c>
      <c r="AX1367" s="11" t="s">
        <v>79</v>
      </c>
      <c r="AY1367" s="11" t="s">
        <v>28</v>
      </c>
      <c r="AZ1367" s="11" t="s">
        <v>66</v>
      </c>
      <c r="BA1367" s="182" t="s">
        <v>137</v>
      </c>
    </row>
    <row r="1368" spans="1:67" s="266" customFormat="1" ht="16.5" customHeight="1" x14ac:dyDescent="0.2">
      <c r="A1368" s="241"/>
      <c r="B1368" s="28"/>
      <c r="C1368" s="226" t="s">
        <v>2564</v>
      </c>
      <c r="D1368" s="217" t="s">
        <v>139</v>
      </c>
      <c r="E1368" s="327" t="s">
        <v>2351</v>
      </c>
      <c r="F1368" s="328" t="s">
        <v>2352</v>
      </c>
      <c r="G1368" s="217" t="s">
        <v>242</v>
      </c>
      <c r="H1368" s="218">
        <v>210.4</v>
      </c>
      <c r="I1368" s="219">
        <v>62.2</v>
      </c>
      <c r="J1368" s="220">
        <f>ROUND(I1368*H1368,2)</f>
        <v>13086.88</v>
      </c>
      <c r="K1368" s="323"/>
      <c r="L1368" s="32"/>
      <c r="M1368" s="158" t="s">
        <v>1</v>
      </c>
      <c r="N1368" s="159" t="s">
        <v>38</v>
      </c>
      <c r="O1368" s="53"/>
      <c r="P1368" s="160">
        <f>O1368*H1368</f>
        <v>0</v>
      </c>
      <c r="Q1368" s="160">
        <v>0</v>
      </c>
      <c r="R1368" s="160">
        <f>Q1368*H1368</f>
        <v>0</v>
      </c>
      <c r="S1368" s="283"/>
      <c r="T1368" s="283">
        <v>1.325E-2</v>
      </c>
      <c r="U1368" s="259">
        <f>T1368*H1368</f>
        <v>2.7877999999999998</v>
      </c>
      <c r="V1368" s="161"/>
      <c r="AT1368" s="268" t="s">
        <v>205</v>
      </c>
      <c r="AV1368" s="268" t="s">
        <v>139</v>
      </c>
      <c r="AW1368" s="268" t="s">
        <v>79</v>
      </c>
      <c r="BA1368" s="268" t="s">
        <v>137</v>
      </c>
      <c r="BG1368" s="162">
        <f>IF(N1368="základní",J1368,0)</f>
        <v>0</v>
      </c>
      <c r="BH1368" s="162">
        <f>IF(N1368="snížená",J1368,0)</f>
        <v>13086.88</v>
      </c>
      <c r="BI1368" s="162">
        <f>IF(N1368="zákl. přenesená",J1368,0)</f>
        <v>0</v>
      </c>
      <c r="BJ1368" s="162">
        <f>IF(N1368="sníž. přenesená",J1368,0)</f>
        <v>0</v>
      </c>
      <c r="BK1368" s="162">
        <f>IF(N1368="nulová",J1368,0)</f>
        <v>0</v>
      </c>
      <c r="BL1368" s="268" t="s">
        <v>79</v>
      </c>
      <c r="BM1368" s="162">
        <f>ROUND(I1368*H1368,2)</f>
        <v>13086.88</v>
      </c>
      <c r="BN1368" s="268" t="s">
        <v>205</v>
      </c>
      <c r="BO1368" s="268" t="s">
        <v>1868</v>
      </c>
    </row>
    <row r="1369" spans="1:67" s="10" customFormat="1" x14ac:dyDescent="0.2">
      <c r="A1369" s="241"/>
      <c r="B1369" s="163"/>
      <c r="C1369" s="197"/>
      <c r="D1369" s="165" t="s">
        <v>146</v>
      </c>
      <c r="E1369" s="166" t="s">
        <v>1</v>
      </c>
      <c r="F1369" s="166" t="s">
        <v>287</v>
      </c>
      <c r="G1369" s="164"/>
      <c r="H1369" s="166" t="s">
        <v>1</v>
      </c>
      <c r="I1369" s="167"/>
      <c r="J1369" s="164"/>
      <c r="K1369" s="164"/>
      <c r="L1369" s="168"/>
      <c r="M1369" s="169"/>
      <c r="N1369" s="170"/>
      <c r="O1369" s="170"/>
      <c r="P1369" s="170"/>
      <c r="Q1369" s="170"/>
      <c r="R1369" s="170"/>
      <c r="S1369" s="283"/>
      <c r="T1369" s="288"/>
      <c r="U1369" s="287"/>
      <c r="V1369" s="171"/>
      <c r="AV1369" s="172" t="s">
        <v>146</v>
      </c>
      <c r="AW1369" s="172" t="s">
        <v>79</v>
      </c>
      <c r="AX1369" s="10" t="s">
        <v>73</v>
      </c>
      <c r="AY1369" s="10" t="s">
        <v>28</v>
      </c>
      <c r="AZ1369" s="10" t="s">
        <v>66</v>
      </c>
      <c r="BA1369" s="172" t="s">
        <v>137</v>
      </c>
    </row>
    <row r="1370" spans="1:67" s="11" customFormat="1" x14ac:dyDescent="0.2">
      <c r="A1370" s="241"/>
      <c r="B1370" s="173"/>
      <c r="C1370" s="198"/>
      <c r="D1370" s="165" t="s">
        <v>146</v>
      </c>
      <c r="E1370" s="175" t="s">
        <v>1</v>
      </c>
      <c r="F1370" s="175" t="s">
        <v>2353</v>
      </c>
      <c r="G1370" s="174"/>
      <c r="H1370" s="176">
        <v>210.4</v>
      </c>
      <c r="I1370" s="177"/>
      <c r="J1370" s="174"/>
      <c r="K1370" s="174"/>
      <c r="L1370" s="178"/>
      <c r="M1370" s="179"/>
      <c r="N1370" s="180"/>
      <c r="O1370" s="180"/>
      <c r="P1370" s="180"/>
      <c r="Q1370" s="180"/>
      <c r="R1370" s="180"/>
      <c r="S1370" s="283"/>
      <c r="T1370" s="290"/>
      <c r="U1370" s="287"/>
      <c r="V1370" s="181"/>
      <c r="AV1370" s="182" t="s">
        <v>146</v>
      </c>
      <c r="AW1370" s="182" t="s">
        <v>79</v>
      </c>
      <c r="AX1370" s="11" t="s">
        <v>79</v>
      </c>
      <c r="AY1370" s="11" t="s">
        <v>28</v>
      </c>
      <c r="AZ1370" s="11" t="s">
        <v>66</v>
      </c>
      <c r="BA1370" s="182" t="s">
        <v>137</v>
      </c>
    </row>
    <row r="1371" spans="1:67" s="266" customFormat="1" ht="16.5" customHeight="1" x14ac:dyDescent="0.2">
      <c r="A1371" s="241"/>
      <c r="B1371" s="28"/>
      <c r="C1371" s="226" t="s">
        <v>2565</v>
      </c>
      <c r="D1371" s="217" t="s">
        <v>139</v>
      </c>
      <c r="E1371" s="327" t="s">
        <v>2354</v>
      </c>
      <c r="F1371" s="328" t="s">
        <v>2355</v>
      </c>
      <c r="G1371" s="217" t="s">
        <v>242</v>
      </c>
      <c r="H1371" s="218">
        <v>44.8</v>
      </c>
      <c r="I1371" s="219">
        <v>76.2</v>
      </c>
      <c r="J1371" s="220">
        <f>ROUND(I1371*H1371,2)</f>
        <v>3413.76</v>
      </c>
      <c r="K1371" s="323"/>
      <c r="L1371" s="32"/>
      <c r="M1371" s="158" t="s">
        <v>1</v>
      </c>
      <c r="N1371" s="159" t="s">
        <v>38</v>
      </c>
      <c r="O1371" s="53"/>
      <c r="P1371" s="160">
        <f>O1371*H1371</f>
        <v>0</v>
      </c>
      <c r="Q1371" s="160">
        <v>0</v>
      </c>
      <c r="R1371" s="160">
        <f>Q1371*H1371</f>
        <v>0</v>
      </c>
      <c r="S1371" s="283"/>
      <c r="T1371" s="283">
        <v>2.07E-2</v>
      </c>
      <c r="U1371" s="259">
        <f>T1371*H1371</f>
        <v>0.92735999999999996</v>
      </c>
      <c r="V1371" s="161"/>
      <c r="AT1371" s="268" t="s">
        <v>205</v>
      </c>
      <c r="AV1371" s="268" t="s">
        <v>139</v>
      </c>
      <c r="AW1371" s="268" t="s">
        <v>79</v>
      </c>
      <c r="BA1371" s="268" t="s">
        <v>137</v>
      </c>
      <c r="BG1371" s="162">
        <f>IF(N1371="základní",J1371,0)</f>
        <v>0</v>
      </c>
      <c r="BH1371" s="162">
        <f>IF(N1371="snížená",J1371,0)</f>
        <v>3413.76</v>
      </c>
      <c r="BI1371" s="162">
        <f>IF(N1371="zákl. přenesená",J1371,0)</f>
        <v>0</v>
      </c>
      <c r="BJ1371" s="162">
        <f>IF(N1371="sníž. přenesená",J1371,0)</f>
        <v>0</v>
      </c>
      <c r="BK1371" s="162">
        <f>IF(N1371="nulová",J1371,0)</f>
        <v>0</v>
      </c>
      <c r="BL1371" s="268" t="s">
        <v>79</v>
      </c>
      <c r="BM1371" s="162">
        <f>ROUND(I1371*H1371,2)</f>
        <v>3413.76</v>
      </c>
      <c r="BN1371" s="268" t="s">
        <v>205</v>
      </c>
      <c r="BO1371" s="268" t="s">
        <v>1868</v>
      </c>
    </row>
    <row r="1372" spans="1:67" s="10" customFormat="1" x14ac:dyDescent="0.2">
      <c r="A1372" s="241"/>
      <c r="B1372" s="163"/>
      <c r="C1372" s="197"/>
      <c r="D1372" s="165" t="s">
        <v>146</v>
      </c>
      <c r="E1372" s="166" t="s">
        <v>1</v>
      </c>
      <c r="F1372" s="166" t="s">
        <v>287</v>
      </c>
      <c r="G1372" s="164"/>
      <c r="H1372" s="166" t="s">
        <v>1</v>
      </c>
      <c r="I1372" s="167"/>
      <c r="J1372" s="164"/>
      <c r="K1372" s="164"/>
      <c r="L1372" s="168"/>
      <c r="M1372" s="169"/>
      <c r="N1372" s="170"/>
      <c r="O1372" s="170"/>
      <c r="P1372" s="170"/>
      <c r="Q1372" s="170"/>
      <c r="R1372" s="170"/>
      <c r="S1372" s="283"/>
      <c r="T1372" s="288"/>
      <c r="U1372" s="287"/>
      <c r="V1372" s="171"/>
      <c r="AV1372" s="172" t="s">
        <v>146</v>
      </c>
      <c r="AW1372" s="172" t="s">
        <v>79</v>
      </c>
      <c r="AX1372" s="10" t="s">
        <v>73</v>
      </c>
      <c r="AY1372" s="10" t="s">
        <v>28</v>
      </c>
      <c r="AZ1372" s="10" t="s">
        <v>66</v>
      </c>
      <c r="BA1372" s="172" t="s">
        <v>137</v>
      </c>
    </row>
    <row r="1373" spans="1:67" s="11" customFormat="1" x14ac:dyDescent="0.2">
      <c r="A1373" s="241"/>
      <c r="B1373" s="173"/>
      <c r="C1373" s="198"/>
      <c r="D1373" s="165" t="s">
        <v>146</v>
      </c>
      <c r="E1373" s="175" t="s">
        <v>1</v>
      </c>
      <c r="F1373" s="175" t="s">
        <v>2593</v>
      </c>
      <c r="G1373" s="174"/>
      <c r="H1373" s="176">
        <v>44.8</v>
      </c>
      <c r="I1373" s="177"/>
      <c r="J1373" s="174"/>
      <c r="K1373" s="174"/>
      <c r="L1373" s="178"/>
      <c r="M1373" s="179"/>
      <c r="N1373" s="180"/>
      <c r="O1373" s="180"/>
      <c r="P1373" s="180"/>
      <c r="Q1373" s="180"/>
      <c r="R1373" s="180"/>
      <c r="S1373" s="283"/>
      <c r="T1373" s="290"/>
      <c r="U1373" s="287"/>
      <c r="V1373" s="181"/>
      <c r="AV1373" s="182" t="s">
        <v>146</v>
      </c>
      <c r="AW1373" s="182" t="s">
        <v>79</v>
      </c>
      <c r="AX1373" s="11" t="s">
        <v>79</v>
      </c>
      <c r="AY1373" s="11" t="s">
        <v>28</v>
      </c>
      <c r="AZ1373" s="11" t="s">
        <v>66</v>
      </c>
      <c r="BA1373" s="182" t="s">
        <v>137</v>
      </c>
    </row>
    <row r="1374" spans="1:67" s="266" customFormat="1" ht="16.5" customHeight="1" x14ac:dyDescent="0.2">
      <c r="A1374" s="241"/>
      <c r="B1374" s="28"/>
      <c r="C1374" s="226" t="s">
        <v>2566</v>
      </c>
      <c r="D1374" s="217" t="s">
        <v>139</v>
      </c>
      <c r="E1374" s="327" t="s">
        <v>2356</v>
      </c>
      <c r="F1374" s="328" t="s">
        <v>2357</v>
      </c>
      <c r="G1374" s="217" t="s">
        <v>242</v>
      </c>
      <c r="H1374" s="218">
        <v>14.6</v>
      </c>
      <c r="I1374" s="219">
        <v>90.1</v>
      </c>
      <c r="J1374" s="220">
        <f>ROUND(I1374*H1374,2)</f>
        <v>1315.46</v>
      </c>
      <c r="K1374" s="323"/>
      <c r="L1374" s="32"/>
      <c r="M1374" s="158" t="s">
        <v>1</v>
      </c>
      <c r="N1374" s="159" t="s">
        <v>38</v>
      </c>
      <c r="O1374" s="53"/>
      <c r="P1374" s="160">
        <f>O1374*H1374</f>
        <v>0</v>
      </c>
      <c r="Q1374" s="160">
        <v>0</v>
      </c>
      <c r="R1374" s="160">
        <f>Q1374*H1374</f>
        <v>0</v>
      </c>
      <c r="S1374" s="283"/>
      <c r="T1374" s="283">
        <v>2.4799999999999999E-2</v>
      </c>
      <c r="U1374" s="259">
        <f>T1374*H1374</f>
        <v>0.36207999999999996</v>
      </c>
      <c r="V1374" s="161"/>
      <c r="AT1374" s="268" t="s">
        <v>205</v>
      </c>
      <c r="AV1374" s="268" t="s">
        <v>139</v>
      </c>
      <c r="AW1374" s="268" t="s">
        <v>79</v>
      </c>
      <c r="BA1374" s="268" t="s">
        <v>137</v>
      </c>
      <c r="BG1374" s="162">
        <f>IF(N1374="základní",J1374,0)</f>
        <v>0</v>
      </c>
      <c r="BH1374" s="162">
        <f>IF(N1374="snížená",J1374,0)</f>
        <v>1315.46</v>
      </c>
      <c r="BI1374" s="162">
        <f>IF(N1374="zákl. přenesená",J1374,0)</f>
        <v>0</v>
      </c>
      <c r="BJ1374" s="162">
        <f>IF(N1374="sníž. přenesená",J1374,0)</f>
        <v>0</v>
      </c>
      <c r="BK1374" s="162">
        <f>IF(N1374="nulová",J1374,0)</f>
        <v>0</v>
      </c>
      <c r="BL1374" s="268" t="s">
        <v>79</v>
      </c>
      <c r="BM1374" s="162">
        <f>ROUND(I1374*H1374,2)</f>
        <v>1315.46</v>
      </c>
      <c r="BN1374" s="268" t="s">
        <v>205</v>
      </c>
      <c r="BO1374" s="268" t="s">
        <v>1868</v>
      </c>
    </row>
    <row r="1375" spans="1:67" s="10" customFormat="1" x14ac:dyDescent="0.2">
      <c r="A1375" s="241"/>
      <c r="B1375" s="163"/>
      <c r="C1375" s="197"/>
      <c r="D1375" s="165" t="s">
        <v>146</v>
      </c>
      <c r="E1375" s="166" t="s">
        <v>1</v>
      </c>
      <c r="F1375" s="166" t="s">
        <v>287</v>
      </c>
      <c r="G1375" s="164"/>
      <c r="H1375" s="166" t="s">
        <v>1</v>
      </c>
      <c r="I1375" s="167"/>
      <c r="J1375" s="164"/>
      <c r="K1375" s="164"/>
      <c r="L1375" s="168"/>
      <c r="M1375" s="169"/>
      <c r="N1375" s="170"/>
      <c r="O1375" s="170"/>
      <c r="P1375" s="170"/>
      <c r="Q1375" s="170"/>
      <c r="R1375" s="170"/>
      <c r="S1375" s="283"/>
      <c r="T1375" s="288"/>
      <c r="U1375" s="287"/>
      <c r="V1375" s="171"/>
      <c r="AV1375" s="172" t="s">
        <v>146</v>
      </c>
      <c r="AW1375" s="172" t="s">
        <v>79</v>
      </c>
      <c r="AX1375" s="10" t="s">
        <v>73</v>
      </c>
      <c r="AY1375" s="10" t="s">
        <v>28</v>
      </c>
      <c r="AZ1375" s="10" t="s">
        <v>66</v>
      </c>
      <c r="BA1375" s="172" t="s">
        <v>137</v>
      </c>
    </row>
    <row r="1376" spans="1:67" s="11" customFormat="1" x14ac:dyDescent="0.2">
      <c r="A1376" s="241"/>
      <c r="B1376" s="173"/>
      <c r="C1376" s="198"/>
      <c r="D1376" s="165" t="s">
        <v>146</v>
      </c>
      <c r="E1376" s="175" t="s">
        <v>1</v>
      </c>
      <c r="F1376" s="175">
        <v>14.6</v>
      </c>
      <c r="G1376" s="174"/>
      <c r="H1376" s="176">
        <v>14.6</v>
      </c>
      <c r="I1376" s="177"/>
      <c r="J1376" s="174"/>
      <c r="K1376" s="174"/>
      <c r="L1376" s="178"/>
      <c r="M1376" s="179"/>
      <c r="N1376" s="180"/>
      <c r="O1376" s="180"/>
      <c r="P1376" s="180"/>
      <c r="Q1376" s="180"/>
      <c r="R1376" s="180"/>
      <c r="S1376" s="283"/>
      <c r="T1376" s="290"/>
      <c r="U1376" s="287"/>
      <c r="V1376" s="181"/>
      <c r="AV1376" s="182" t="s">
        <v>146</v>
      </c>
      <c r="AW1376" s="182" t="s">
        <v>79</v>
      </c>
      <c r="AX1376" s="11" t="s">
        <v>79</v>
      </c>
      <c r="AY1376" s="11" t="s">
        <v>28</v>
      </c>
      <c r="AZ1376" s="11" t="s">
        <v>66</v>
      </c>
      <c r="BA1376" s="182" t="s">
        <v>137</v>
      </c>
    </row>
    <row r="1377" spans="1:67" s="266" customFormat="1" ht="16.5" customHeight="1" x14ac:dyDescent="0.2">
      <c r="A1377" s="241"/>
      <c r="B1377" s="28"/>
      <c r="C1377" s="226" t="s">
        <v>2567</v>
      </c>
      <c r="D1377" s="217" t="s">
        <v>139</v>
      </c>
      <c r="E1377" s="327" t="s">
        <v>2359</v>
      </c>
      <c r="F1377" s="328" t="s">
        <v>2358</v>
      </c>
      <c r="G1377" s="217" t="s">
        <v>242</v>
      </c>
      <c r="H1377" s="218">
        <v>34.6</v>
      </c>
      <c r="I1377" s="219">
        <v>118</v>
      </c>
      <c r="J1377" s="220">
        <f>ROUND(I1377*H1377,2)</f>
        <v>4082.8</v>
      </c>
      <c r="K1377" s="323"/>
      <c r="L1377" s="32"/>
      <c r="M1377" s="158" t="s">
        <v>1</v>
      </c>
      <c r="N1377" s="159" t="s">
        <v>38</v>
      </c>
      <c r="O1377" s="53"/>
      <c r="P1377" s="160">
        <f>O1377*H1377</f>
        <v>0</v>
      </c>
      <c r="Q1377" s="160">
        <v>0</v>
      </c>
      <c r="R1377" s="160">
        <f>Q1377*H1377</f>
        <v>0</v>
      </c>
      <c r="S1377" s="283"/>
      <c r="T1377" s="283">
        <v>2.87E-2</v>
      </c>
      <c r="U1377" s="259">
        <f>T1377*H1377</f>
        <v>0.99302000000000001</v>
      </c>
      <c r="V1377" s="161"/>
      <c r="AT1377" s="268" t="s">
        <v>205</v>
      </c>
      <c r="AV1377" s="268" t="s">
        <v>139</v>
      </c>
      <c r="AW1377" s="268" t="s">
        <v>79</v>
      </c>
      <c r="BA1377" s="268" t="s">
        <v>137</v>
      </c>
      <c r="BG1377" s="162">
        <f>IF(N1377="základní",J1377,0)</f>
        <v>0</v>
      </c>
      <c r="BH1377" s="162">
        <f>IF(N1377="snížená",J1377,0)</f>
        <v>4082.8</v>
      </c>
      <c r="BI1377" s="162">
        <f>IF(N1377="zákl. přenesená",J1377,0)</f>
        <v>0</v>
      </c>
      <c r="BJ1377" s="162">
        <f>IF(N1377="sníž. přenesená",J1377,0)</f>
        <v>0</v>
      </c>
      <c r="BK1377" s="162">
        <f>IF(N1377="nulová",J1377,0)</f>
        <v>0</v>
      </c>
      <c r="BL1377" s="268" t="s">
        <v>79</v>
      </c>
      <c r="BM1377" s="162">
        <f>ROUND(I1377*H1377,2)</f>
        <v>4082.8</v>
      </c>
      <c r="BN1377" s="268" t="s">
        <v>205</v>
      </c>
      <c r="BO1377" s="268" t="s">
        <v>1868</v>
      </c>
    </row>
    <row r="1378" spans="1:67" s="10" customFormat="1" x14ac:dyDescent="0.2">
      <c r="A1378" s="241"/>
      <c r="B1378" s="163"/>
      <c r="C1378" s="197"/>
      <c r="D1378" s="165" t="s">
        <v>146</v>
      </c>
      <c r="E1378" s="166" t="s">
        <v>1</v>
      </c>
      <c r="F1378" s="166" t="s">
        <v>287</v>
      </c>
      <c r="G1378" s="164"/>
      <c r="H1378" s="166" t="s">
        <v>1</v>
      </c>
      <c r="I1378" s="167"/>
      <c r="J1378" s="164"/>
      <c r="K1378" s="164"/>
      <c r="L1378" s="168"/>
      <c r="M1378" s="169"/>
      <c r="N1378" s="170"/>
      <c r="O1378" s="170"/>
      <c r="P1378" s="170"/>
      <c r="Q1378" s="170"/>
      <c r="R1378" s="170"/>
      <c r="S1378" s="283"/>
      <c r="T1378" s="288"/>
      <c r="U1378" s="287"/>
      <c r="V1378" s="171"/>
      <c r="AV1378" s="172" t="s">
        <v>146</v>
      </c>
      <c r="AW1378" s="172" t="s">
        <v>79</v>
      </c>
      <c r="AX1378" s="10" t="s">
        <v>73</v>
      </c>
      <c r="AY1378" s="10" t="s">
        <v>28</v>
      </c>
      <c r="AZ1378" s="10" t="s">
        <v>66</v>
      </c>
      <c r="BA1378" s="172" t="s">
        <v>137</v>
      </c>
    </row>
    <row r="1379" spans="1:67" s="11" customFormat="1" x14ac:dyDescent="0.2">
      <c r="A1379" s="241"/>
      <c r="B1379" s="173"/>
      <c r="C1379" s="198"/>
      <c r="D1379" s="165" t="s">
        <v>146</v>
      </c>
      <c r="E1379" s="175" t="s">
        <v>1</v>
      </c>
      <c r="F1379" s="175" t="s">
        <v>2360</v>
      </c>
      <c r="G1379" s="174"/>
      <c r="H1379" s="176">
        <v>34.6</v>
      </c>
      <c r="I1379" s="177"/>
      <c r="J1379" s="174"/>
      <c r="K1379" s="174"/>
      <c r="L1379" s="178"/>
      <c r="M1379" s="179"/>
      <c r="N1379" s="180"/>
      <c r="O1379" s="180"/>
      <c r="P1379" s="180"/>
      <c r="Q1379" s="180"/>
      <c r="R1379" s="180"/>
      <c r="S1379" s="283"/>
      <c r="T1379" s="290"/>
      <c r="U1379" s="287"/>
      <c r="V1379" s="181"/>
      <c r="AV1379" s="182" t="s">
        <v>146</v>
      </c>
      <c r="AW1379" s="182" t="s">
        <v>79</v>
      </c>
      <c r="AX1379" s="11" t="s">
        <v>79</v>
      </c>
      <c r="AY1379" s="11" t="s">
        <v>28</v>
      </c>
      <c r="AZ1379" s="11" t="s">
        <v>66</v>
      </c>
      <c r="BA1379" s="182" t="s">
        <v>137</v>
      </c>
    </row>
    <row r="1380" spans="1:67" s="266" customFormat="1" ht="16.5" customHeight="1" x14ac:dyDescent="0.2">
      <c r="A1380" s="241"/>
      <c r="B1380" s="28"/>
      <c r="C1380" s="226" t="s">
        <v>2568</v>
      </c>
      <c r="D1380" s="217" t="s">
        <v>139</v>
      </c>
      <c r="E1380" s="327" t="s">
        <v>2394</v>
      </c>
      <c r="F1380" s="328" t="s">
        <v>2393</v>
      </c>
      <c r="G1380" s="226" t="s">
        <v>263</v>
      </c>
      <c r="H1380" s="218">
        <v>96</v>
      </c>
      <c r="I1380" s="219">
        <v>62.2</v>
      </c>
      <c r="J1380" s="220">
        <f>ROUND(I1380*H1380,2)</f>
        <v>5971.2</v>
      </c>
      <c r="K1380" s="323"/>
      <c r="L1380" s="32"/>
      <c r="M1380" s="158" t="s">
        <v>1</v>
      </c>
      <c r="N1380" s="159" t="s">
        <v>38</v>
      </c>
      <c r="O1380" s="53"/>
      <c r="P1380" s="160">
        <f>O1380*H1380</f>
        <v>0</v>
      </c>
      <c r="Q1380" s="160">
        <v>0</v>
      </c>
      <c r="R1380" s="160">
        <f>Q1380*H1380</f>
        <v>0</v>
      </c>
      <c r="S1380" s="283"/>
      <c r="T1380" s="283">
        <v>6.6239999999999997E-3</v>
      </c>
      <c r="U1380" s="259">
        <f>T1380*H1380</f>
        <v>0.63590400000000002</v>
      </c>
      <c r="V1380" s="161"/>
      <c r="AT1380" s="268" t="s">
        <v>205</v>
      </c>
      <c r="AV1380" s="268" t="s">
        <v>139</v>
      </c>
      <c r="AW1380" s="268" t="s">
        <v>79</v>
      </c>
      <c r="BA1380" s="268" t="s">
        <v>137</v>
      </c>
      <c r="BG1380" s="162">
        <f>IF(N1380="základní",J1380,0)</f>
        <v>0</v>
      </c>
      <c r="BH1380" s="162">
        <f>IF(N1380="snížená",J1380,0)</f>
        <v>5971.2</v>
      </c>
      <c r="BI1380" s="162">
        <f>IF(N1380="zákl. přenesená",J1380,0)</f>
        <v>0</v>
      </c>
      <c r="BJ1380" s="162">
        <f>IF(N1380="sníž. přenesená",J1380,0)</f>
        <v>0</v>
      </c>
      <c r="BK1380" s="162">
        <f>IF(N1380="nulová",J1380,0)</f>
        <v>0</v>
      </c>
      <c r="BL1380" s="268" t="s">
        <v>79</v>
      </c>
      <c r="BM1380" s="162">
        <f>ROUND(I1380*H1380,2)</f>
        <v>5971.2</v>
      </c>
      <c r="BN1380" s="268" t="s">
        <v>205</v>
      </c>
      <c r="BO1380" s="268" t="s">
        <v>1868</v>
      </c>
    </row>
    <row r="1381" spans="1:67" s="10" customFormat="1" x14ac:dyDescent="0.2">
      <c r="A1381" s="241"/>
      <c r="B1381" s="163"/>
      <c r="C1381" s="197"/>
      <c r="D1381" s="165" t="s">
        <v>146</v>
      </c>
      <c r="E1381" s="166" t="s">
        <v>1</v>
      </c>
      <c r="F1381" s="166" t="s">
        <v>287</v>
      </c>
      <c r="G1381" s="164"/>
      <c r="H1381" s="166" t="s">
        <v>1</v>
      </c>
      <c r="I1381" s="167"/>
      <c r="J1381" s="164"/>
      <c r="K1381" s="164"/>
      <c r="L1381" s="168"/>
      <c r="M1381" s="169"/>
      <c r="N1381" s="170"/>
      <c r="O1381" s="170"/>
      <c r="P1381" s="170"/>
      <c r="Q1381" s="170"/>
      <c r="R1381" s="170"/>
      <c r="S1381" s="283"/>
      <c r="T1381" s="288"/>
      <c r="U1381" s="287"/>
      <c r="V1381" s="171"/>
      <c r="AV1381" s="172" t="s">
        <v>146</v>
      </c>
      <c r="AW1381" s="172" t="s">
        <v>79</v>
      </c>
      <c r="AX1381" s="10" t="s">
        <v>73</v>
      </c>
      <c r="AY1381" s="10" t="s">
        <v>28</v>
      </c>
      <c r="AZ1381" s="10" t="s">
        <v>66</v>
      </c>
      <c r="BA1381" s="172" t="s">
        <v>137</v>
      </c>
    </row>
    <row r="1382" spans="1:67" s="11" customFormat="1" x14ac:dyDescent="0.2">
      <c r="A1382" s="241"/>
      <c r="B1382" s="173"/>
      <c r="C1382" s="198"/>
      <c r="D1382" s="165" t="s">
        <v>146</v>
      </c>
      <c r="E1382" s="175" t="s">
        <v>1</v>
      </c>
      <c r="F1382" s="175" t="s">
        <v>2395</v>
      </c>
      <c r="G1382" s="174"/>
      <c r="H1382" s="176">
        <v>96</v>
      </c>
      <c r="I1382" s="177"/>
      <c r="J1382" s="174"/>
      <c r="K1382" s="174"/>
      <c r="L1382" s="178"/>
      <c r="M1382" s="179"/>
      <c r="N1382" s="180"/>
      <c r="O1382" s="180"/>
      <c r="P1382" s="180"/>
      <c r="Q1382" s="180"/>
      <c r="R1382" s="180"/>
      <c r="S1382" s="283"/>
      <c r="T1382" s="290"/>
      <c r="U1382" s="287"/>
      <c r="V1382" s="181"/>
      <c r="AV1382" s="182" t="s">
        <v>146</v>
      </c>
      <c r="AW1382" s="182" t="s">
        <v>79</v>
      </c>
      <c r="AX1382" s="11" t="s">
        <v>79</v>
      </c>
      <c r="AY1382" s="11" t="s">
        <v>28</v>
      </c>
      <c r="AZ1382" s="11" t="s">
        <v>66</v>
      </c>
      <c r="BA1382" s="182" t="s">
        <v>137</v>
      </c>
    </row>
    <row r="1383" spans="1:67" s="266" customFormat="1" ht="16.5" customHeight="1" x14ac:dyDescent="0.2">
      <c r="A1383" s="241"/>
      <c r="B1383" s="28"/>
      <c r="C1383" s="226" t="s">
        <v>2569</v>
      </c>
      <c r="D1383" s="217" t="s">
        <v>139</v>
      </c>
      <c r="E1383" s="322" t="s">
        <v>2368</v>
      </c>
      <c r="F1383" s="323" t="s">
        <v>2369</v>
      </c>
      <c r="G1383" s="226" t="s">
        <v>263</v>
      </c>
      <c r="H1383" s="218">
        <v>6.8</v>
      </c>
      <c r="I1383" s="219">
        <v>57.5</v>
      </c>
      <c r="J1383" s="220">
        <f>ROUND(I1383*H1383,2)</f>
        <v>391</v>
      </c>
      <c r="K1383" s="323"/>
      <c r="L1383" s="32"/>
      <c r="M1383" s="158" t="s">
        <v>1</v>
      </c>
      <c r="N1383" s="159" t="s">
        <v>38</v>
      </c>
      <c r="O1383" s="53"/>
      <c r="P1383" s="160">
        <f>O1383*H1383</f>
        <v>0</v>
      </c>
      <c r="Q1383" s="160">
        <v>0</v>
      </c>
      <c r="R1383" s="160">
        <f>Q1383*H1383</f>
        <v>0</v>
      </c>
      <c r="S1383" s="283"/>
      <c r="T1383" s="283">
        <v>0.01</v>
      </c>
      <c r="U1383" s="259">
        <f>T1383*H1383</f>
        <v>6.8000000000000005E-2</v>
      </c>
      <c r="V1383" s="161"/>
      <c r="AT1383" s="268" t="s">
        <v>205</v>
      </c>
      <c r="AV1383" s="268" t="s">
        <v>139</v>
      </c>
      <c r="AW1383" s="268" t="s">
        <v>79</v>
      </c>
      <c r="BA1383" s="268" t="s">
        <v>137</v>
      </c>
      <c r="BG1383" s="162">
        <f>IF(N1383="základní",J1383,0)</f>
        <v>0</v>
      </c>
      <c r="BH1383" s="162">
        <f>IF(N1383="snížená",J1383,0)</f>
        <v>391</v>
      </c>
      <c r="BI1383" s="162">
        <f>IF(N1383="zákl. přenesená",J1383,0)</f>
        <v>0</v>
      </c>
      <c r="BJ1383" s="162">
        <f>IF(N1383="sníž. přenesená",J1383,0)</f>
        <v>0</v>
      </c>
      <c r="BK1383" s="162">
        <f>IF(N1383="nulová",J1383,0)</f>
        <v>0</v>
      </c>
      <c r="BL1383" s="268" t="s">
        <v>79</v>
      </c>
      <c r="BM1383" s="162">
        <f>ROUND(I1383*H1383,2)</f>
        <v>391</v>
      </c>
      <c r="BN1383" s="268" t="s">
        <v>205</v>
      </c>
      <c r="BO1383" s="268" t="s">
        <v>1868</v>
      </c>
    </row>
    <row r="1384" spans="1:67" s="10" customFormat="1" x14ac:dyDescent="0.2">
      <c r="A1384" s="241"/>
      <c r="B1384" s="163"/>
      <c r="C1384" s="197"/>
      <c r="D1384" s="165" t="s">
        <v>146</v>
      </c>
      <c r="E1384" s="166"/>
      <c r="F1384" s="166" t="s">
        <v>287</v>
      </c>
      <c r="G1384" s="164"/>
      <c r="H1384" s="166" t="s">
        <v>1</v>
      </c>
      <c r="I1384" s="167"/>
      <c r="J1384" s="164"/>
      <c r="K1384" s="164"/>
      <c r="L1384" s="168"/>
      <c r="M1384" s="169"/>
      <c r="N1384" s="170"/>
      <c r="O1384" s="170"/>
      <c r="P1384" s="170"/>
      <c r="Q1384" s="170"/>
      <c r="R1384" s="170"/>
      <c r="S1384" s="283"/>
      <c r="T1384" s="288"/>
      <c r="U1384" s="287"/>
      <c r="V1384" s="171"/>
      <c r="AV1384" s="172" t="s">
        <v>146</v>
      </c>
      <c r="AW1384" s="172" t="s">
        <v>79</v>
      </c>
      <c r="AX1384" s="10" t="s">
        <v>73</v>
      </c>
      <c r="AY1384" s="10" t="s">
        <v>28</v>
      </c>
      <c r="AZ1384" s="10" t="s">
        <v>66</v>
      </c>
      <c r="BA1384" s="172" t="s">
        <v>137</v>
      </c>
    </row>
    <row r="1385" spans="1:67" s="11" customFormat="1" x14ac:dyDescent="0.2">
      <c r="A1385" s="241"/>
      <c r="B1385" s="173"/>
      <c r="C1385" s="198"/>
      <c r="D1385" s="165" t="s">
        <v>146</v>
      </c>
      <c r="E1385" s="175"/>
      <c r="F1385" s="175" t="s">
        <v>2370</v>
      </c>
      <c r="G1385" s="174"/>
      <c r="H1385" s="176">
        <v>6.8</v>
      </c>
      <c r="I1385" s="177"/>
      <c r="J1385" s="174"/>
      <c r="K1385" s="174"/>
      <c r="L1385" s="178"/>
      <c r="M1385" s="179"/>
      <c r="N1385" s="180"/>
      <c r="O1385" s="180"/>
      <c r="P1385" s="180"/>
      <c r="Q1385" s="180"/>
      <c r="R1385" s="180"/>
      <c r="S1385" s="283"/>
      <c r="T1385" s="290"/>
      <c r="U1385" s="287"/>
      <c r="V1385" s="181"/>
      <c r="AV1385" s="182" t="s">
        <v>146</v>
      </c>
      <c r="AW1385" s="182" t="s">
        <v>79</v>
      </c>
      <c r="AX1385" s="11" t="s">
        <v>79</v>
      </c>
      <c r="AY1385" s="11" t="s">
        <v>28</v>
      </c>
      <c r="AZ1385" s="11" t="s">
        <v>66</v>
      </c>
      <c r="BA1385" s="182" t="s">
        <v>137</v>
      </c>
    </row>
    <row r="1386" spans="1:67" s="266" customFormat="1" ht="16.5" customHeight="1" x14ac:dyDescent="0.2">
      <c r="A1386" s="241"/>
      <c r="B1386" s="28"/>
      <c r="C1386" s="226" t="s">
        <v>2570</v>
      </c>
      <c r="D1386" s="217" t="s">
        <v>139</v>
      </c>
      <c r="E1386" s="322" t="s">
        <v>2371</v>
      </c>
      <c r="F1386" s="323" t="s">
        <v>2372</v>
      </c>
      <c r="G1386" s="226" t="s">
        <v>263</v>
      </c>
      <c r="H1386" s="218">
        <v>3.3</v>
      </c>
      <c r="I1386" s="219">
        <v>76.19</v>
      </c>
      <c r="J1386" s="220">
        <f>ROUND(I1386*H1386,2)</f>
        <v>251.43</v>
      </c>
      <c r="K1386" s="323"/>
      <c r="L1386" s="32"/>
      <c r="M1386" s="158" t="s">
        <v>1</v>
      </c>
      <c r="N1386" s="159" t="s">
        <v>38</v>
      </c>
      <c r="O1386" s="53"/>
      <c r="P1386" s="160">
        <f>O1386*H1386</f>
        <v>0</v>
      </c>
      <c r="Q1386" s="160">
        <v>0</v>
      </c>
      <c r="R1386" s="160">
        <f>Q1386*H1386</f>
        <v>0</v>
      </c>
      <c r="S1386" s="283"/>
      <c r="T1386" s="283">
        <v>2.3E-2</v>
      </c>
      <c r="U1386" s="259">
        <f>T1386*H1386</f>
        <v>7.5899999999999995E-2</v>
      </c>
      <c r="V1386" s="161"/>
      <c r="AT1386" s="268" t="s">
        <v>205</v>
      </c>
      <c r="AV1386" s="268" t="s">
        <v>139</v>
      </c>
      <c r="AW1386" s="268" t="s">
        <v>79</v>
      </c>
      <c r="BA1386" s="268" t="s">
        <v>137</v>
      </c>
      <c r="BG1386" s="162">
        <f>IF(N1386="základní",J1386,0)</f>
        <v>0</v>
      </c>
      <c r="BH1386" s="162">
        <f>IF(N1386="snížená",J1386,0)</f>
        <v>251.43</v>
      </c>
      <c r="BI1386" s="162">
        <f>IF(N1386="zákl. přenesená",J1386,0)</f>
        <v>0</v>
      </c>
      <c r="BJ1386" s="162">
        <f>IF(N1386="sníž. přenesená",J1386,0)</f>
        <v>0</v>
      </c>
      <c r="BK1386" s="162">
        <f>IF(N1386="nulová",J1386,0)</f>
        <v>0</v>
      </c>
      <c r="BL1386" s="268" t="s">
        <v>79</v>
      </c>
      <c r="BM1386" s="162">
        <f>ROUND(I1386*H1386,2)</f>
        <v>251.43</v>
      </c>
      <c r="BN1386" s="268" t="s">
        <v>205</v>
      </c>
      <c r="BO1386" s="268" t="s">
        <v>1868</v>
      </c>
    </row>
    <row r="1387" spans="1:67" s="10" customFormat="1" x14ac:dyDescent="0.2">
      <c r="A1387" s="241"/>
      <c r="B1387" s="163"/>
      <c r="C1387" s="197"/>
      <c r="D1387" s="165" t="s">
        <v>146</v>
      </c>
      <c r="E1387" s="166"/>
      <c r="F1387" s="166" t="s">
        <v>287</v>
      </c>
      <c r="G1387" s="164"/>
      <c r="H1387" s="166" t="s">
        <v>1</v>
      </c>
      <c r="I1387" s="167"/>
      <c r="J1387" s="164"/>
      <c r="K1387" s="164"/>
      <c r="L1387" s="168"/>
      <c r="M1387" s="169"/>
      <c r="N1387" s="170"/>
      <c r="O1387" s="170"/>
      <c r="P1387" s="170"/>
      <c r="Q1387" s="170"/>
      <c r="R1387" s="170"/>
      <c r="S1387" s="283"/>
      <c r="T1387" s="288"/>
      <c r="U1387" s="287"/>
      <c r="V1387" s="171"/>
      <c r="AV1387" s="172" t="s">
        <v>146</v>
      </c>
      <c r="AW1387" s="172" t="s">
        <v>79</v>
      </c>
      <c r="AX1387" s="10" t="s">
        <v>73</v>
      </c>
      <c r="AY1387" s="10" t="s">
        <v>28</v>
      </c>
      <c r="AZ1387" s="10" t="s">
        <v>66</v>
      </c>
      <c r="BA1387" s="172" t="s">
        <v>137</v>
      </c>
    </row>
    <row r="1388" spans="1:67" s="11" customFormat="1" x14ac:dyDescent="0.2">
      <c r="A1388" s="241"/>
      <c r="B1388" s="173"/>
      <c r="C1388" s="198"/>
      <c r="D1388" s="165" t="s">
        <v>146</v>
      </c>
      <c r="E1388" s="175"/>
      <c r="F1388" s="175">
        <v>3.3</v>
      </c>
      <c r="G1388" s="174"/>
      <c r="H1388" s="176">
        <v>3.3</v>
      </c>
      <c r="I1388" s="177"/>
      <c r="J1388" s="174"/>
      <c r="K1388" s="174"/>
      <c r="L1388" s="178"/>
      <c r="M1388" s="179"/>
      <c r="N1388" s="180"/>
      <c r="O1388" s="180"/>
      <c r="P1388" s="180"/>
      <c r="Q1388" s="180"/>
      <c r="R1388" s="180"/>
      <c r="S1388" s="283"/>
      <c r="T1388" s="290"/>
      <c r="U1388" s="287"/>
      <c r="V1388" s="181"/>
      <c r="AV1388" s="182" t="s">
        <v>146</v>
      </c>
      <c r="AW1388" s="182" t="s">
        <v>79</v>
      </c>
      <c r="AX1388" s="11" t="s">
        <v>79</v>
      </c>
      <c r="AY1388" s="11" t="s">
        <v>28</v>
      </c>
      <c r="AZ1388" s="11" t="s">
        <v>66</v>
      </c>
      <c r="BA1388" s="182" t="s">
        <v>137</v>
      </c>
    </row>
    <row r="1389" spans="1:67" s="266" customFormat="1" ht="16.5" customHeight="1" x14ac:dyDescent="0.2">
      <c r="A1389" s="241"/>
      <c r="B1389" s="28"/>
      <c r="C1389" s="226" t="s">
        <v>2571</v>
      </c>
      <c r="D1389" s="217" t="s">
        <v>139</v>
      </c>
      <c r="E1389" s="322" t="s">
        <v>2374</v>
      </c>
      <c r="F1389" s="323" t="s">
        <v>2375</v>
      </c>
      <c r="G1389" s="226" t="s">
        <v>263</v>
      </c>
      <c r="H1389" s="218">
        <v>11.2</v>
      </c>
      <c r="I1389" s="219">
        <v>280.99</v>
      </c>
      <c r="J1389" s="220">
        <f>ROUND(I1389*H1389,2)</f>
        <v>3147.09</v>
      </c>
      <c r="K1389" s="323"/>
      <c r="L1389" s="32"/>
      <c r="M1389" s="158" t="s">
        <v>1</v>
      </c>
      <c r="N1389" s="159" t="s">
        <v>38</v>
      </c>
      <c r="O1389" s="53"/>
      <c r="P1389" s="160">
        <f>O1389*H1389</f>
        <v>0</v>
      </c>
      <c r="Q1389" s="160">
        <v>2.5499999999999998E-2</v>
      </c>
      <c r="R1389" s="160"/>
      <c r="S1389" s="258">
        <f>Q1389*H1389</f>
        <v>0.28559999999999997</v>
      </c>
      <c r="T1389" s="283">
        <v>0</v>
      </c>
      <c r="U1389" s="287"/>
      <c r="V1389" s="161">
        <f>T1389*H1389</f>
        <v>0</v>
      </c>
      <c r="AT1389" s="268" t="s">
        <v>205</v>
      </c>
      <c r="AV1389" s="268" t="s">
        <v>139</v>
      </c>
      <c r="AW1389" s="268" t="s">
        <v>79</v>
      </c>
      <c r="BA1389" s="268" t="s">
        <v>137</v>
      </c>
      <c r="BG1389" s="162">
        <f>IF(N1389="základní",J1389,0)</f>
        <v>0</v>
      </c>
      <c r="BH1389" s="162">
        <f>IF(N1389="snížená",J1389,0)</f>
        <v>3147.09</v>
      </c>
      <c r="BI1389" s="162">
        <f>IF(N1389="zákl. přenesená",J1389,0)</f>
        <v>0</v>
      </c>
      <c r="BJ1389" s="162">
        <f>IF(N1389="sníž. přenesená",J1389,0)</f>
        <v>0</v>
      </c>
      <c r="BK1389" s="162">
        <f>IF(N1389="nulová",J1389,0)</f>
        <v>0</v>
      </c>
      <c r="BL1389" s="268" t="s">
        <v>79</v>
      </c>
      <c r="BM1389" s="162">
        <f>ROUND(I1389*H1389,2)</f>
        <v>3147.09</v>
      </c>
      <c r="BN1389" s="268" t="s">
        <v>205</v>
      </c>
      <c r="BO1389" s="268" t="s">
        <v>1868</v>
      </c>
    </row>
    <row r="1390" spans="1:67" s="10" customFormat="1" x14ac:dyDescent="0.2">
      <c r="A1390" s="241"/>
      <c r="B1390" s="163"/>
      <c r="C1390" s="197"/>
      <c r="D1390" s="165" t="s">
        <v>146</v>
      </c>
      <c r="E1390" s="166"/>
      <c r="F1390" s="166" t="s">
        <v>287</v>
      </c>
      <c r="G1390" s="164"/>
      <c r="H1390" s="166" t="s">
        <v>1</v>
      </c>
      <c r="I1390" s="167"/>
      <c r="J1390" s="164"/>
      <c r="K1390" s="164"/>
      <c r="L1390" s="168"/>
      <c r="M1390" s="169"/>
      <c r="N1390" s="170"/>
      <c r="O1390" s="170"/>
      <c r="P1390" s="170"/>
      <c r="Q1390" s="170"/>
      <c r="R1390" s="170"/>
      <c r="S1390" s="283"/>
      <c r="T1390" s="288"/>
      <c r="U1390" s="287"/>
      <c r="V1390" s="171"/>
      <c r="AV1390" s="172" t="s">
        <v>146</v>
      </c>
      <c r="AW1390" s="172" t="s">
        <v>79</v>
      </c>
      <c r="AX1390" s="10" t="s">
        <v>73</v>
      </c>
      <c r="AY1390" s="10" t="s">
        <v>28</v>
      </c>
      <c r="AZ1390" s="10" t="s">
        <v>66</v>
      </c>
      <c r="BA1390" s="172" t="s">
        <v>137</v>
      </c>
    </row>
    <row r="1391" spans="1:67" s="11" customFormat="1" x14ac:dyDescent="0.2">
      <c r="A1391" s="241"/>
      <c r="B1391" s="173"/>
      <c r="C1391" s="198"/>
      <c r="D1391" s="165" t="s">
        <v>146</v>
      </c>
      <c r="E1391" s="175"/>
      <c r="F1391" s="175" t="s">
        <v>2376</v>
      </c>
      <c r="G1391" s="174"/>
      <c r="H1391" s="176">
        <v>11.2</v>
      </c>
      <c r="I1391" s="177"/>
      <c r="J1391" s="174"/>
      <c r="K1391" s="174"/>
      <c r="L1391" s="178"/>
      <c r="M1391" s="179"/>
      <c r="N1391" s="180"/>
      <c r="O1391" s="180"/>
      <c r="P1391" s="180"/>
      <c r="Q1391" s="180"/>
      <c r="R1391" s="180"/>
      <c r="S1391" s="283"/>
      <c r="T1391" s="290"/>
      <c r="U1391" s="287"/>
      <c r="V1391" s="181"/>
      <c r="AV1391" s="182" t="s">
        <v>146</v>
      </c>
      <c r="AW1391" s="182" t="s">
        <v>79</v>
      </c>
      <c r="AX1391" s="11" t="s">
        <v>79</v>
      </c>
      <c r="AY1391" s="11" t="s">
        <v>28</v>
      </c>
      <c r="AZ1391" s="11" t="s">
        <v>66</v>
      </c>
      <c r="BA1391" s="182" t="s">
        <v>137</v>
      </c>
    </row>
    <row r="1392" spans="1:67" s="266" customFormat="1" ht="16.5" customHeight="1" x14ac:dyDescent="0.2">
      <c r="A1392" s="241"/>
      <c r="B1392" s="28"/>
      <c r="C1392" s="226" t="s">
        <v>2572</v>
      </c>
      <c r="D1392" s="217" t="s">
        <v>139</v>
      </c>
      <c r="E1392" s="322" t="s">
        <v>2377</v>
      </c>
      <c r="F1392" s="328" t="s">
        <v>2378</v>
      </c>
      <c r="G1392" s="226" t="s">
        <v>263</v>
      </c>
      <c r="H1392" s="218">
        <v>13.2</v>
      </c>
      <c r="I1392" s="219">
        <v>339.51</v>
      </c>
      <c r="J1392" s="220">
        <f>ROUND(I1392*H1392,2)</f>
        <v>4481.53</v>
      </c>
      <c r="K1392" s="323"/>
      <c r="L1392" s="32"/>
      <c r="M1392" s="158" t="s">
        <v>1</v>
      </c>
      <c r="N1392" s="159" t="s">
        <v>38</v>
      </c>
      <c r="O1392" s="53"/>
      <c r="P1392" s="160">
        <f>O1392*H1392</f>
        <v>0</v>
      </c>
      <c r="Q1392" s="160">
        <v>2.5499999999999998E-2</v>
      </c>
      <c r="R1392" s="160"/>
      <c r="S1392" s="258">
        <f>Q1392*H1392</f>
        <v>0.33659999999999995</v>
      </c>
      <c r="T1392" s="283">
        <v>0</v>
      </c>
      <c r="U1392" s="287"/>
      <c r="V1392" s="161">
        <f>T1392*H1392</f>
        <v>0</v>
      </c>
      <c r="AT1392" s="268" t="s">
        <v>205</v>
      </c>
      <c r="AV1392" s="268" t="s">
        <v>139</v>
      </c>
      <c r="AW1392" s="268" t="s">
        <v>79</v>
      </c>
      <c r="BA1392" s="268" t="s">
        <v>137</v>
      </c>
      <c r="BG1392" s="162">
        <f>IF(N1392="základní",J1392,0)</f>
        <v>0</v>
      </c>
      <c r="BH1392" s="162">
        <f>IF(N1392="snížená",J1392,0)</f>
        <v>4481.53</v>
      </c>
      <c r="BI1392" s="162">
        <f>IF(N1392="zákl. přenesená",J1392,0)</f>
        <v>0</v>
      </c>
      <c r="BJ1392" s="162">
        <f>IF(N1392="sníž. přenesená",J1392,0)</f>
        <v>0</v>
      </c>
      <c r="BK1392" s="162">
        <f>IF(N1392="nulová",J1392,0)</f>
        <v>0</v>
      </c>
      <c r="BL1392" s="268" t="s">
        <v>79</v>
      </c>
      <c r="BM1392" s="162">
        <f>ROUND(I1392*H1392,2)</f>
        <v>4481.53</v>
      </c>
      <c r="BN1392" s="268" t="s">
        <v>205</v>
      </c>
      <c r="BO1392" s="268" t="s">
        <v>1868</v>
      </c>
    </row>
    <row r="1393" spans="1:67" s="10" customFormat="1" x14ac:dyDescent="0.2">
      <c r="A1393" s="241"/>
      <c r="B1393" s="163"/>
      <c r="C1393" s="197"/>
      <c r="D1393" s="165" t="s">
        <v>146</v>
      </c>
      <c r="E1393" s="166"/>
      <c r="F1393" s="166" t="s">
        <v>287</v>
      </c>
      <c r="G1393" s="164"/>
      <c r="H1393" s="166" t="s">
        <v>1</v>
      </c>
      <c r="I1393" s="167"/>
      <c r="J1393" s="164"/>
      <c r="K1393" s="164"/>
      <c r="L1393" s="168"/>
      <c r="M1393" s="169"/>
      <c r="N1393" s="170"/>
      <c r="O1393" s="170"/>
      <c r="P1393" s="170"/>
      <c r="Q1393" s="170"/>
      <c r="R1393" s="170"/>
      <c r="S1393" s="283"/>
      <c r="T1393" s="288"/>
      <c r="U1393" s="287"/>
      <c r="V1393" s="171"/>
      <c r="AV1393" s="172" t="s">
        <v>146</v>
      </c>
      <c r="AW1393" s="172" t="s">
        <v>79</v>
      </c>
      <c r="AX1393" s="10" t="s">
        <v>73</v>
      </c>
      <c r="AY1393" s="10" t="s">
        <v>28</v>
      </c>
      <c r="AZ1393" s="10" t="s">
        <v>66</v>
      </c>
      <c r="BA1393" s="172" t="s">
        <v>137</v>
      </c>
    </row>
    <row r="1394" spans="1:67" s="11" customFormat="1" x14ac:dyDescent="0.2">
      <c r="A1394" s="241"/>
      <c r="B1394" s="173"/>
      <c r="C1394" s="198"/>
      <c r="D1394" s="165" t="s">
        <v>146</v>
      </c>
      <c r="E1394" s="175"/>
      <c r="F1394" s="175" t="s">
        <v>2379</v>
      </c>
      <c r="G1394" s="174"/>
      <c r="H1394" s="176">
        <v>13.2</v>
      </c>
      <c r="I1394" s="177"/>
      <c r="J1394" s="174"/>
      <c r="K1394" s="174"/>
      <c r="L1394" s="178"/>
      <c r="M1394" s="179"/>
      <c r="N1394" s="180"/>
      <c r="O1394" s="180"/>
      <c r="P1394" s="180"/>
      <c r="Q1394" s="180"/>
      <c r="R1394" s="180"/>
      <c r="S1394" s="283"/>
      <c r="T1394" s="290"/>
      <c r="U1394" s="287"/>
      <c r="V1394" s="181"/>
      <c r="AV1394" s="182" t="s">
        <v>146</v>
      </c>
      <c r="AW1394" s="182" t="s">
        <v>79</v>
      </c>
      <c r="AX1394" s="11" t="s">
        <v>79</v>
      </c>
      <c r="AY1394" s="11" t="s">
        <v>28</v>
      </c>
      <c r="AZ1394" s="11" t="s">
        <v>66</v>
      </c>
      <c r="BA1394" s="182" t="s">
        <v>137</v>
      </c>
    </row>
    <row r="1395" spans="1:67" s="266" customFormat="1" ht="16.5" customHeight="1" x14ac:dyDescent="0.2">
      <c r="A1395" s="241"/>
      <c r="B1395" s="28"/>
      <c r="C1395" s="226" t="s">
        <v>2573</v>
      </c>
      <c r="D1395" s="217" t="s">
        <v>139</v>
      </c>
      <c r="E1395" s="327" t="s">
        <v>2380</v>
      </c>
      <c r="F1395" s="328" t="s">
        <v>2381</v>
      </c>
      <c r="G1395" s="226" t="s">
        <v>263</v>
      </c>
      <c r="H1395" s="218">
        <v>11</v>
      </c>
      <c r="I1395" s="219">
        <v>467.99</v>
      </c>
      <c r="J1395" s="220">
        <f>ROUND(I1395*H1395,2)</f>
        <v>5147.8900000000003</v>
      </c>
      <c r="K1395" s="323"/>
      <c r="L1395" s="32"/>
      <c r="M1395" s="158" t="s">
        <v>1</v>
      </c>
      <c r="N1395" s="159" t="s">
        <v>38</v>
      </c>
      <c r="O1395" s="53"/>
      <c r="P1395" s="160">
        <f>O1395*H1395</f>
        <v>0</v>
      </c>
      <c r="Q1395" s="160">
        <v>2.5499999999999998E-2</v>
      </c>
      <c r="R1395" s="160"/>
      <c r="S1395" s="258">
        <f>Q1395*H1395</f>
        <v>0.28049999999999997</v>
      </c>
      <c r="T1395" s="283">
        <v>0</v>
      </c>
      <c r="U1395" s="287"/>
      <c r="V1395" s="161">
        <f>T1395*H1395</f>
        <v>0</v>
      </c>
      <c r="AT1395" s="268" t="s">
        <v>205</v>
      </c>
      <c r="AV1395" s="268" t="s">
        <v>139</v>
      </c>
      <c r="AW1395" s="268" t="s">
        <v>79</v>
      </c>
      <c r="BA1395" s="268" t="s">
        <v>137</v>
      </c>
      <c r="BG1395" s="162">
        <f>IF(N1395="základní",J1395,0)</f>
        <v>0</v>
      </c>
      <c r="BH1395" s="162">
        <f>IF(N1395="snížená",J1395,0)</f>
        <v>5147.8900000000003</v>
      </c>
      <c r="BI1395" s="162">
        <f>IF(N1395="zákl. přenesená",J1395,0)</f>
        <v>0</v>
      </c>
      <c r="BJ1395" s="162">
        <f>IF(N1395="sníž. přenesená",J1395,0)</f>
        <v>0</v>
      </c>
      <c r="BK1395" s="162">
        <f>IF(N1395="nulová",J1395,0)</f>
        <v>0</v>
      </c>
      <c r="BL1395" s="268" t="s">
        <v>79</v>
      </c>
      <c r="BM1395" s="162">
        <f>ROUND(I1395*H1395,2)</f>
        <v>5147.8900000000003</v>
      </c>
      <c r="BN1395" s="268" t="s">
        <v>205</v>
      </c>
      <c r="BO1395" s="268" t="s">
        <v>1868</v>
      </c>
    </row>
    <row r="1396" spans="1:67" s="10" customFormat="1" x14ac:dyDescent="0.2">
      <c r="A1396" s="241"/>
      <c r="B1396" s="163"/>
      <c r="C1396" s="197"/>
      <c r="D1396" s="165" t="s">
        <v>146</v>
      </c>
      <c r="E1396" s="166"/>
      <c r="F1396" s="166" t="s">
        <v>287</v>
      </c>
      <c r="G1396" s="164"/>
      <c r="H1396" s="166" t="s">
        <v>1</v>
      </c>
      <c r="I1396" s="167"/>
      <c r="J1396" s="164"/>
      <c r="K1396" s="164"/>
      <c r="L1396" s="168"/>
      <c r="M1396" s="169"/>
      <c r="N1396" s="170"/>
      <c r="O1396" s="170"/>
      <c r="P1396" s="170"/>
      <c r="Q1396" s="170"/>
      <c r="R1396" s="170"/>
      <c r="S1396" s="283"/>
      <c r="T1396" s="288"/>
      <c r="U1396" s="287"/>
      <c r="V1396" s="171"/>
      <c r="AV1396" s="172" t="s">
        <v>146</v>
      </c>
      <c r="AW1396" s="172" t="s">
        <v>79</v>
      </c>
      <c r="AX1396" s="10" t="s">
        <v>73</v>
      </c>
      <c r="AY1396" s="10" t="s">
        <v>28</v>
      </c>
      <c r="AZ1396" s="10" t="s">
        <v>66</v>
      </c>
      <c r="BA1396" s="172" t="s">
        <v>137</v>
      </c>
    </row>
    <row r="1397" spans="1:67" s="11" customFormat="1" x14ac:dyDescent="0.2">
      <c r="A1397" s="241"/>
      <c r="B1397" s="173"/>
      <c r="C1397" s="198"/>
      <c r="D1397" s="165" t="s">
        <v>146</v>
      </c>
      <c r="E1397" s="175"/>
      <c r="F1397" s="175" t="s">
        <v>2382</v>
      </c>
      <c r="G1397" s="174"/>
      <c r="H1397" s="176">
        <v>1</v>
      </c>
      <c r="I1397" s="177"/>
      <c r="J1397" s="174"/>
      <c r="K1397" s="174"/>
      <c r="L1397" s="178"/>
      <c r="M1397" s="179"/>
      <c r="N1397" s="180"/>
      <c r="O1397" s="180"/>
      <c r="P1397" s="180"/>
      <c r="Q1397" s="180"/>
      <c r="R1397" s="180"/>
      <c r="S1397" s="283"/>
      <c r="T1397" s="290"/>
      <c r="U1397" s="287"/>
      <c r="V1397" s="181"/>
      <c r="AV1397" s="182" t="s">
        <v>146</v>
      </c>
      <c r="AW1397" s="182" t="s">
        <v>79</v>
      </c>
      <c r="AX1397" s="11" t="s">
        <v>79</v>
      </c>
      <c r="AY1397" s="11" t="s">
        <v>28</v>
      </c>
      <c r="AZ1397" s="11" t="s">
        <v>66</v>
      </c>
      <c r="BA1397" s="182" t="s">
        <v>137</v>
      </c>
    </row>
    <row r="1398" spans="1:67" s="266" customFormat="1" ht="16.5" customHeight="1" x14ac:dyDescent="0.2">
      <c r="A1398" s="241"/>
      <c r="B1398" s="28"/>
      <c r="C1398" s="246" t="s">
        <v>2574</v>
      </c>
      <c r="D1398" s="246" t="s">
        <v>217</v>
      </c>
      <c r="E1398" s="338">
        <v>60515812</v>
      </c>
      <c r="F1398" s="339" t="s">
        <v>2387</v>
      </c>
      <c r="G1398" s="246" t="s">
        <v>142</v>
      </c>
      <c r="H1398" s="247">
        <v>1.0409999999999999</v>
      </c>
      <c r="I1398" s="248">
        <v>7200</v>
      </c>
      <c r="J1398" s="249">
        <f>ROUND(I1398*H1398,2)</f>
        <v>7495.2</v>
      </c>
      <c r="K1398" s="339"/>
      <c r="L1398" s="187"/>
      <c r="M1398" s="188" t="s">
        <v>1</v>
      </c>
      <c r="N1398" s="189" t="s">
        <v>38</v>
      </c>
      <c r="O1398" s="53"/>
      <c r="P1398" s="160">
        <f>O1398*H1398</f>
        <v>0</v>
      </c>
      <c r="Q1398" s="160">
        <v>0.5</v>
      </c>
      <c r="R1398" s="160"/>
      <c r="S1398" s="258">
        <f>Q1398*H1398</f>
        <v>0.52049999999999996</v>
      </c>
      <c r="T1398" s="283">
        <v>0</v>
      </c>
      <c r="U1398" s="287"/>
      <c r="V1398" s="161">
        <f>T1398*H1398</f>
        <v>0</v>
      </c>
      <c r="AT1398" s="268" t="s">
        <v>292</v>
      </c>
      <c r="AV1398" s="268" t="s">
        <v>217</v>
      </c>
      <c r="AW1398" s="268" t="s">
        <v>79</v>
      </c>
      <c r="BA1398" s="268" t="s">
        <v>137</v>
      </c>
      <c r="BG1398" s="162">
        <f>IF(N1398="základní",J1398,0)</f>
        <v>0</v>
      </c>
      <c r="BH1398" s="162">
        <f>IF(N1398="snížená",J1398,0)</f>
        <v>7495.2</v>
      </c>
      <c r="BI1398" s="162">
        <f>IF(N1398="zákl. přenesená",J1398,0)</f>
        <v>0</v>
      </c>
      <c r="BJ1398" s="162">
        <f>IF(N1398="sníž. přenesená",J1398,0)</f>
        <v>0</v>
      </c>
      <c r="BK1398" s="162">
        <f>IF(N1398="nulová",J1398,0)</f>
        <v>0</v>
      </c>
      <c r="BL1398" s="268" t="s">
        <v>79</v>
      </c>
      <c r="BM1398" s="162">
        <f>ROUND(I1398*H1398,2)</f>
        <v>7495.2</v>
      </c>
      <c r="BN1398" s="268" t="s">
        <v>205</v>
      </c>
      <c r="BO1398" s="268" t="s">
        <v>1896</v>
      </c>
    </row>
    <row r="1399" spans="1:67" s="11" customFormat="1" x14ac:dyDescent="0.2">
      <c r="A1399" s="241"/>
      <c r="B1399" s="173"/>
      <c r="C1399" s="198"/>
      <c r="D1399" s="165" t="s">
        <v>146</v>
      </c>
      <c r="E1399" s="175" t="s">
        <v>1</v>
      </c>
      <c r="F1399" s="175" t="s">
        <v>2383</v>
      </c>
      <c r="G1399" s="174"/>
      <c r="H1399" s="176">
        <v>41.34</v>
      </c>
      <c r="I1399" s="177"/>
      <c r="J1399" s="174"/>
      <c r="K1399" s="174"/>
      <c r="L1399" s="178"/>
      <c r="M1399" s="179"/>
      <c r="N1399" s="180"/>
      <c r="O1399" s="180"/>
      <c r="P1399" s="180"/>
      <c r="Q1399" s="180"/>
      <c r="R1399" s="180"/>
      <c r="S1399" s="283"/>
      <c r="T1399" s="290"/>
      <c r="U1399" s="287"/>
      <c r="V1399" s="181"/>
      <c r="AV1399" s="182" t="s">
        <v>146</v>
      </c>
      <c r="AW1399" s="182" t="s">
        <v>79</v>
      </c>
      <c r="AX1399" s="11" t="s">
        <v>79</v>
      </c>
      <c r="AY1399" s="11" t="s">
        <v>28</v>
      </c>
      <c r="AZ1399" s="11" t="s">
        <v>66</v>
      </c>
      <c r="BA1399" s="182" t="s">
        <v>137</v>
      </c>
    </row>
    <row r="1400" spans="1:67" s="266" customFormat="1" ht="16.5" customHeight="1" x14ac:dyDescent="0.2">
      <c r="A1400" s="241"/>
      <c r="B1400" s="28"/>
      <c r="C1400" s="226" t="s">
        <v>2578</v>
      </c>
      <c r="D1400" s="217" t="s">
        <v>139</v>
      </c>
      <c r="E1400" s="322" t="s">
        <v>2384</v>
      </c>
      <c r="F1400" s="328" t="s">
        <v>2386</v>
      </c>
      <c r="G1400" s="217" t="s">
        <v>242</v>
      </c>
      <c r="H1400" s="218">
        <v>20.9</v>
      </c>
      <c r="I1400" s="219">
        <v>260</v>
      </c>
      <c r="J1400" s="220">
        <f>ROUND(I1400*H1400,2)</f>
        <v>5434</v>
      </c>
      <c r="K1400" s="323"/>
      <c r="L1400" s="32"/>
      <c r="M1400" s="158" t="s">
        <v>1</v>
      </c>
      <c r="N1400" s="159" t="s">
        <v>38</v>
      </c>
      <c r="O1400" s="53"/>
      <c r="P1400" s="160">
        <f>O1400*H1400</f>
        <v>0</v>
      </c>
      <c r="Q1400" s="160">
        <v>1.9130000000000001E-2</v>
      </c>
      <c r="R1400" s="160"/>
      <c r="S1400" s="258">
        <f>Q1400*H1400</f>
        <v>0.39981699999999998</v>
      </c>
      <c r="T1400" s="283">
        <v>0</v>
      </c>
      <c r="U1400" s="287"/>
      <c r="V1400" s="161">
        <f>T1400*H1400</f>
        <v>0</v>
      </c>
      <c r="AT1400" s="268" t="s">
        <v>205</v>
      </c>
      <c r="AV1400" s="268" t="s">
        <v>139</v>
      </c>
      <c r="AW1400" s="268" t="s">
        <v>79</v>
      </c>
      <c r="BA1400" s="268" t="s">
        <v>137</v>
      </c>
      <c r="BG1400" s="162">
        <f>IF(N1400="základní",J1400,0)</f>
        <v>0</v>
      </c>
      <c r="BH1400" s="162">
        <f>IF(N1400="snížená",J1400,0)</f>
        <v>5434</v>
      </c>
      <c r="BI1400" s="162">
        <f>IF(N1400="zákl. přenesená",J1400,0)</f>
        <v>0</v>
      </c>
      <c r="BJ1400" s="162">
        <f>IF(N1400="sníž. přenesená",J1400,0)</f>
        <v>0</v>
      </c>
      <c r="BK1400" s="162">
        <f>IF(N1400="nulová",J1400,0)</f>
        <v>0</v>
      </c>
      <c r="BL1400" s="268" t="s">
        <v>79</v>
      </c>
      <c r="BM1400" s="162">
        <f>ROUND(I1400*H1400,2)</f>
        <v>5434</v>
      </c>
      <c r="BN1400" s="268" t="s">
        <v>205</v>
      </c>
      <c r="BO1400" s="268" t="s">
        <v>1868</v>
      </c>
    </row>
    <row r="1401" spans="1:67" s="10" customFormat="1" x14ac:dyDescent="0.2">
      <c r="A1401" s="241"/>
      <c r="B1401" s="163"/>
      <c r="C1401" s="197"/>
      <c r="D1401" s="165" t="s">
        <v>146</v>
      </c>
      <c r="E1401" s="166" t="s">
        <v>1</v>
      </c>
      <c r="F1401" s="166" t="s">
        <v>287</v>
      </c>
      <c r="G1401" s="164"/>
      <c r="H1401" s="166" t="s">
        <v>1</v>
      </c>
      <c r="I1401" s="167"/>
      <c r="J1401" s="164"/>
      <c r="K1401" s="164"/>
      <c r="L1401" s="168"/>
      <c r="M1401" s="169"/>
      <c r="N1401" s="170"/>
      <c r="O1401" s="170"/>
      <c r="P1401" s="170"/>
      <c r="Q1401" s="170"/>
      <c r="R1401" s="170"/>
      <c r="S1401" s="283"/>
      <c r="T1401" s="288"/>
      <c r="U1401" s="287"/>
      <c r="V1401" s="171"/>
      <c r="AV1401" s="172" t="s">
        <v>146</v>
      </c>
      <c r="AW1401" s="172" t="s">
        <v>79</v>
      </c>
      <c r="AX1401" s="10" t="s">
        <v>73</v>
      </c>
      <c r="AY1401" s="10" t="s">
        <v>28</v>
      </c>
      <c r="AZ1401" s="10" t="s">
        <v>66</v>
      </c>
      <c r="BA1401" s="172" t="s">
        <v>137</v>
      </c>
    </row>
    <row r="1402" spans="1:67" s="11" customFormat="1" x14ac:dyDescent="0.2">
      <c r="A1402" s="241"/>
      <c r="B1402" s="173"/>
      <c r="C1402" s="198"/>
      <c r="D1402" s="165" t="s">
        <v>146</v>
      </c>
      <c r="E1402" s="175" t="s">
        <v>1</v>
      </c>
      <c r="F1402" s="175" t="s">
        <v>2385</v>
      </c>
      <c r="G1402" s="174"/>
      <c r="H1402" s="176">
        <v>20.9</v>
      </c>
      <c r="I1402" s="177"/>
      <c r="J1402" s="174"/>
      <c r="K1402" s="174"/>
      <c r="L1402" s="178"/>
      <c r="M1402" s="179"/>
      <c r="N1402" s="180"/>
      <c r="O1402" s="180"/>
      <c r="P1402" s="180"/>
      <c r="Q1402" s="180"/>
      <c r="R1402" s="180"/>
      <c r="S1402" s="283"/>
      <c r="T1402" s="290"/>
      <c r="U1402" s="287"/>
      <c r="V1402" s="181"/>
      <c r="AV1402" s="182" t="s">
        <v>146</v>
      </c>
      <c r="AW1402" s="182" t="s">
        <v>79</v>
      </c>
      <c r="AX1402" s="11" t="s">
        <v>79</v>
      </c>
      <c r="AY1402" s="11" t="s">
        <v>28</v>
      </c>
      <c r="AZ1402" s="11" t="s">
        <v>66</v>
      </c>
      <c r="BA1402" s="182" t="s">
        <v>137</v>
      </c>
    </row>
    <row r="1403" spans="1:67" s="266" customFormat="1" ht="16.5" customHeight="1" x14ac:dyDescent="0.2">
      <c r="A1403" s="241"/>
      <c r="B1403" s="28"/>
      <c r="C1403" s="246" t="s">
        <v>2595</v>
      </c>
      <c r="D1403" s="246" t="s">
        <v>217</v>
      </c>
      <c r="E1403" s="338" t="s">
        <v>2388</v>
      </c>
      <c r="F1403" s="339" t="s">
        <v>2389</v>
      </c>
      <c r="G1403" s="246" t="s">
        <v>142</v>
      </c>
      <c r="H1403" s="247">
        <v>1.254</v>
      </c>
      <c r="I1403" s="248">
        <v>5700</v>
      </c>
      <c r="J1403" s="249">
        <f>ROUND(I1403*H1403,2)</f>
        <v>7147.8</v>
      </c>
      <c r="K1403" s="339"/>
      <c r="L1403" s="187"/>
      <c r="M1403" s="188" t="s">
        <v>1</v>
      </c>
      <c r="N1403" s="189" t="s">
        <v>38</v>
      </c>
      <c r="O1403" s="53"/>
      <c r="P1403" s="160">
        <f>O1403*H1403</f>
        <v>0</v>
      </c>
      <c r="Q1403" s="160">
        <v>0.5</v>
      </c>
      <c r="R1403" s="160"/>
      <c r="S1403" s="258">
        <f>Q1403*H1403</f>
        <v>0.627</v>
      </c>
      <c r="T1403" s="283">
        <v>0</v>
      </c>
      <c r="U1403" s="287"/>
      <c r="V1403" s="161">
        <f>T1403*H1403</f>
        <v>0</v>
      </c>
      <c r="AT1403" s="268" t="s">
        <v>292</v>
      </c>
      <c r="AV1403" s="268" t="s">
        <v>217</v>
      </c>
      <c r="AW1403" s="268" t="s">
        <v>79</v>
      </c>
      <c r="BA1403" s="268" t="s">
        <v>137</v>
      </c>
      <c r="BG1403" s="162">
        <f>IF(N1403="základní",J1403,0)</f>
        <v>0</v>
      </c>
      <c r="BH1403" s="162">
        <f>IF(N1403="snížená",J1403,0)</f>
        <v>7147.8</v>
      </c>
      <c r="BI1403" s="162">
        <f>IF(N1403="zákl. přenesená",J1403,0)</f>
        <v>0</v>
      </c>
      <c r="BJ1403" s="162">
        <f>IF(N1403="sníž. přenesená",J1403,0)</f>
        <v>0</v>
      </c>
      <c r="BK1403" s="162">
        <f>IF(N1403="nulová",J1403,0)</f>
        <v>0</v>
      </c>
      <c r="BL1403" s="268" t="s">
        <v>79</v>
      </c>
      <c r="BM1403" s="162">
        <f>ROUND(I1403*H1403,2)</f>
        <v>7147.8</v>
      </c>
      <c r="BN1403" s="268" t="s">
        <v>205</v>
      </c>
      <c r="BO1403" s="268" t="s">
        <v>1896</v>
      </c>
    </row>
    <row r="1404" spans="1:67" s="11" customFormat="1" x14ac:dyDescent="0.2">
      <c r="A1404" s="241"/>
      <c r="B1404" s="173"/>
      <c r="C1404" s="198"/>
      <c r="D1404" s="165" t="s">
        <v>146</v>
      </c>
      <c r="E1404" s="175" t="s">
        <v>1</v>
      </c>
      <c r="F1404" s="175" t="s">
        <v>2390</v>
      </c>
      <c r="G1404" s="174"/>
      <c r="H1404" s="176">
        <v>1.254</v>
      </c>
      <c r="I1404" s="177"/>
      <c r="J1404" s="174"/>
      <c r="K1404" s="174"/>
      <c r="L1404" s="178"/>
      <c r="M1404" s="179"/>
      <c r="N1404" s="180"/>
      <c r="O1404" s="180"/>
      <c r="P1404" s="180"/>
      <c r="Q1404" s="180"/>
      <c r="R1404" s="180"/>
      <c r="S1404" s="283"/>
      <c r="T1404" s="290"/>
      <c r="U1404" s="287"/>
      <c r="V1404" s="181"/>
      <c r="AV1404" s="182" t="s">
        <v>146</v>
      </c>
      <c r="AW1404" s="182" t="s">
        <v>79</v>
      </c>
      <c r="AX1404" s="11" t="s">
        <v>79</v>
      </c>
      <c r="AY1404" s="11" t="s">
        <v>28</v>
      </c>
      <c r="AZ1404" s="11" t="s">
        <v>66</v>
      </c>
      <c r="BA1404" s="182" t="s">
        <v>137</v>
      </c>
    </row>
    <row r="1405" spans="1:67" s="266" customFormat="1" ht="16.5" customHeight="1" x14ac:dyDescent="0.2">
      <c r="A1405" s="241"/>
      <c r="B1405" s="28"/>
      <c r="C1405" s="226" t="s">
        <v>2596</v>
      </c>
      <c r="D1405" s="217" t="s">
        <v>139</v>
      </c>
      <c r="E1405" s="327" t="s">
        <v>1870</v>
      </c>
      <c r="F1405" s="328" t="s">
        <v>2361</v>
      </c>
      <c r="G1405" s="217" t="s">
        <v>722</v>
      </c>
      <c r="H1405" s="218">
        <v>12.5</v>
      </c>
      <c r="I1405" s="219">
        <v>300</v>
      </c>
      <c r="J1405" s="220">
        <f>ROUND(I1405*H1405,2)</f>
        <v>3750</v>
      </c>
      <c r="K1405" s="323" t="s">
        <v>143</v>
      </c>
      <c r="L1405" s="32"/>
      <c r="M1405" s="158" t="s">
        <v>1</v>
      </c>
      <c r="N1405" s="159" t="s">
        <v>38</v>
      </c>
      <c r="O1405" s="53"/>
      <c r="P1405" s="160">
        <f>O1405*H1405</f>
        <v>0</v>
      </c>
      <c r="Q1405" s="160">
        <v>0</v>
      </c>
      <c r="R1405" s="160">
        <f>Q1405*H1405</f>
        <v>0</v>
      </c>
      <c r="S1405" s="283"/>
      <c r="T1405" s="283">
        <v>0</v>
      </c>
      <c r="U1405" s="287"/>
      <c r="V1405" s="161">
        <f>T1405*H1405</f>
        <v>0</v>
      </c>
      <c r="AT1405" s="268" t="s">
        <v>205</v>
      </c>
      <c r="AV1405" s="268" t="s">
        <v>139</v>
      </c>
      <c r="AW1405" s="268" t="s">
        <v>79</v>
      </c>
      <c r="BA1405" s="268" t="s">
        <v>137</v>
      </c>
      <c r="BG1405" s="162">
        <f>IF(N1405="základní",J1405,0)</f>
        <v>0</v>
      </c>
      <c r="BH1405" s="162">
        <f>IF(N1405="snížená",J1405,0)</f>
        <v>3750</v>
      </c>
      <c r="BI1405" s="162">
        <f>IF(N1405="zákl. přenesená",J1405,0)</f>
        <v>0</v>
      </c>
      <c r="BJ1405" s="162">
        <f>IF(N1405="sníž. přenesená",J1405,0)</f>
        <v>0</v>
      </c>
      <c r="BK1405" s="162">
        <f>IF(N1405="nulová",J1405,0)</f>
        <v>0</v>
      </c>
      <c r="BL1405" s="268" t="s">
        <v>79</v>
      </c>
      <c r="BM1405" s="162">
        <f>ROUND(I1405*H1405,2)</f>
        <v>3750</v>
      </c>
      <c r="BN1405" s="268" t="s">
        <v>205</v>
      </c>
      <c r="BO1405" s="268" t="s">
        <v>1872</v>
      </c>
    </row>
    <row r="1406" spans="1:67" s="11" customFormat="1" x14ac:dyDescent="0.2">
      <c r="A1406" s="241"/>
      <c r="B1406" s="173"/>
      <c r="C1406" s="198"/>
      <c r="D1406" s="165" t="s">
        <v>146</v>
      </c>
      <c r="E1406" s="175" t="s">
        <v>1</v>
      </c>
      <c r="F1406" s="175">
        <v>12.5</v>
      </c>
      <c r="G1406" s="174"/>
      <c r="H1406" s="176">
        <v>12.5</v>
      </c>
      <c r="I1406" s="177"/>
      <c r="J1406" s="174"/>
      <c r="K1406" s="174"/>
      <c r="L1406" s="178"/>
      <c r="M1406" s="179"/>
      <c r="N1406" s="180"/>
      <c r="O1406" s="180"/>
      <c r="P1406" s="180"/>
      <c r="Q1406" s="180"/>
      <c r="R1406" s="180"/>
      <c r="S1406" s="283"/>
      <c r="T1406" s="290"/>
      <c r="U1406" s="287"/>
      <c r="V1406" s="181"/>
      <c r="AV1406" s="182" t="s">
        <v>146</v>
      </c>
      <c r="AW1406" s="182" t="s">
        <v>79</v>
      </c>
      <c r="AX1406" s="11" t="s">
        <v>79</v>
      </c>
      <c r="AY1406" s="11" t="s">
        <v>28</v>
      </c>
      <c r="AZ1406" s="11" t="s">
        <v>66</v>
      </c>
      <c r="BA1406" s="182" t="s">
        <v>137</v>
      </c>
    </row>
    <row r="1407" spans="1:67" s="266" customFormat="1" ht="16.5" customHeight="1" x14ac:dyDescent="0.2">
      <c r="A1407" s="241"/>
      <c r="B1407" s="28"/>
      <c r="C1407" s="226" t="s">
        <v>2620</v>
      </c>
      <c r="D1407" s="217" t="s">
        <v>139</v>
      </c>
      <c r="E1407" s="327" t="s">
        <v>1870</v>
      </c>
      <c r="F1407" s="328" t="s">
        <v>2575</v>
      </c>
      <c r="G1407" s="217" t="s">
        <v>722</v>
      </c>
      <c r="H1407" s="218">
        <v>50</v>
      </c>
      <c r="I1407" s="219">
        <v>350</v>
      </c>
      <c r="J1407" s="220">
        <f>ROUND(I1407*H1407,2)</f>
        <v>17500</v>
      </c>
      <c r="K1407" s="323" t="s">
        <v>143</v>
      </c>
      <c r="L1407" s="32"/>
      <c r="M1407" s="158" t="s">
        <v>1</v>
      </c>
      <c r="N1407" s="159" t="s">
        <v>38</v>
      </c>
      <c r="O1407" s="53"/>
      <c r="P1407" s="160">
        <f>O1407*H1407</f>
        <v>0</v>
      </c>
      <c r="Q1407" s="160">
        <v>0</v>
      </c>
      <c r="R1407" s="160">
        <f>Q1407*H1407</f>
        <v>0</v>
      </c>
      <c r="S1407" s="283"/>
      <c r="T1407" s="283">
        <v>0</v>
      </c>
      <c r="U1407" s="287"/>
      <c r="V1407" s="161">
        <f>T1407*H1407</f>
        <v>0</v>
      </c>
      <c r="AT1407" s="268" t="s">
        <v>205</v>
      </c>
      <c r="AV1407" s="268" t="s">
        <v>139</v>
      </c>
      <c r="AW1407" s="268" t="s">
        <v>79</v>
      </c>
      <c r="BA1407" s="268" t="s">
        <v>137</v>
      </c>
      <c r="BG1407" s="162">
        <f>IF(N1407="základní",J1407,0)</f>
        <v>0</v>
      </c>
      <c r="BH1407" s="162">
        <f>IF(N1407="snížená",J1407,0)</f>
        <v>17500</v>
      </c>
      <c r="BI1407" s="162">
        <f>IF(N1407="zákl. přenesená",J1407,0)</f>
        <v>0</v>
      </c>
      <c r="BJ1407" s="162">
        <f>IF(N1407="sníž. přenesená",J1407,0)</f>
        <v>0</v>
      </c>
      <c r="BK1407" s="162">
        <f>IF(N1407="nulová",J1407,0)</f>
        <v>0</v>
      </c>
      <c r="BL1407" s="268" t="s">
        <v>79</v>
      </c>
      <c r="BM1407" s="162">
        <f>ROUND(I1407*H1407,2)</f>
        <v>17500</v>
      </c>
      <c r="BN1407" s="268" t="s">
        <v>205</v>
      </c>
      <c r="BO1407" s="268" t="s">
        <v>1872</v>
      </c>
    </row>
    <row r="1408" spans="1:67" s="11" customFormat="1" x14ac:dyDescent="0.2">
      <c r="A1408" s="241"/>
      <c r="B1408" s="173"/>
      <c r="C1408" s="198"/>
      <c r="D1408" s="165" t="s">
        <v>146</v>
      </c>
      <c r="E1408" s="175" t="s">
        <v>1</v>
      </c>
      <c r="F1408" s="175">
        <v>50</v>
      </c>
      <c r="G1408" s="174"/>
      <c r="H1408" s="176">
        <v>50</v>
      </c>
      <c r="I1408" s="177"/>
      <c r="J1408" s="174"/>
      <c r="K1408" s="174"/>
      <c r="L1408" s="178"/>
      <c r="M1408" s="179"/>
      <c r="N1408" s="180"/>
      <c r="O1408" s="180"/>
      <c r="P1408" s="180"/>
      <c r="Q1408" s="180"/>
      <c r="R1408" s="180"/>
      <c r="S1408" s="283"/>
      <c r="T1408" s="290"/>
      <c r="U1408" s="287"/>
      <c r="V1408" s="181"/>
      <c r="AV1408" s="182" t="s">
        <v>146</v>
      </c>
      <c r="AW1408" s="182" t="s">
        <v>79</v>
      </c>
      <c r="AX1408" s="11" t="s">
        <v>79</v>
      </c>
      <c r="AY1408" s="11" t="s">
        <v>28</v>
      </c>
      <c r="AZ1408" s="11" t="s">
        <v>66</v>
      </c>
      <c r="BA1408" s="182" t="s">
        <v>137</v>
      </c>
    </row>
    <row r="1409" spans="1:67" s="266" customFormat="1" ht="16.5" customHeight="1" x14ac:dyDescent="0.2">
      <c r="A1409" s="241"/>
      <c r="B1409" s="28"/>
      <c r="C1409" s="196" t="s">
        <v>1869</v>
      </c>
      <c r="D1409" s="196" t="s">
        <v>139</v>
      </c>
      <c r="E1409" s="340" t="s">
        <v>1870</v>
      </c>
      <c r="F1409" s="341" t="s">
        <v>1871</v>
      </c>
      <c r="G1409" s="196" t="s">
        <v>722</v>
      </c>
      <c r="H1409" s="252">
        <v>40</v>
      </c>
      <c r="I1409" s="253">
        <v>350</v>
      </c>
      <c r="J1409" s="254">
        <f>ROUND(I1409*H1409,2)</f>
        <v>14000</v>
      </c>
      <c r="K1409" s="341" t="s">
        <v>143</v>
      </c>
      <c r="L1409" s="32"/>
      <c r="M1409" s="158" t="s">
        <v>1</v>
      </c>
      <c r="N1409" s="159" t="s">
        <v>38</v>
      </c>
      <c r="O1409" s="53"/>
      <c r="P1409" s="160">
        <f>O1409*H1409</f>
        <v>0</v>
      </c>
      <c r="Q1409" s="160">
        <v>0</v>
      </c>
      <c r="R1409" s="160">
        <f>Q1409*H1409</f>
        <v>0</v>
      </c>
      <c r="S1409" s="283"/>
      <c r="T1409" s="283">
        <v>0</v>
      </c>
      <c r="U1409" s="287"/>
      <c r="V1409" s="161">
        <f>T1409*H1409</f>
        <v>0</v>
      </c>
      <c r="AT1409" s="268" t="s">
        <v>205</v>
      </c>
      <c r="AV1409" s="268" t="s">
        <v>139</v>
      </c>
      <c r="AW1409" s="268" t="s">
        <v>79</v>
      </c>
      <c r="BA1409" s="268" t="s">
        <v>137</v>
      </c>
      <c r="BG1409" s="162">
        <f>IF(N1409="základní",J1409,0)</f>
        <v>0</v>
      </c>
      <c r="BH1409" s="162">
        <f>IF(N1409="snížená",J1409,0)</f>
        <v>14000</v>
      </c>
      <c r="BI1409" s="162">
        <f>IF(N1409="zákl. přenesená",J1409,0)</f>
        <v>0</v>
      </c>
      <c r="BJ1409" s="162">
        <f>IF(N1409="sníž. přenesená",J1409,0)</f>
        <v>0</v>
      </c>
      <c r="BK1409" s="162">
        <f>IF(N1409="nulová",J1409,0)</f>
        <v>0</v>
      </c>
      <c r="BL1409" s="268" t="s">
        <v>79</v>
      </c>
      <c r="BM1409" s="162">
        <f>ROUND(I1409*H1409,2)</f>
        <v>14000</v>
      </c>
      <c r="BN1409" s="268" t="s">
        <v>205</v>
      </c>
      <c r="BO1409" s="268" t="s">
        <v>1872</v>
      </c>
    </row>
    <row r="1410" spans="1:67" s="11" customFormat="1" x14ac:dyDescent="0.2">
      <c r="A1410" s="241"/>
      <c r="B1410" s="173"/>
      <c r="C1410" s="198"/>
      <c r="D1410" s="165" t="s">
        <v>146</v>
      </c>
      <c r="E1410" s="175" t="s">
        <v>1</v>
      </c>
      <c r="F1410" s="175" t="s">
        <v>334</v>
      </c>
      <c r="G1410" s="174"/>
      <c r="H1410" s="176">
        <v>40</v>
      </c>
      <c r="I1410" s="177"/>
      <c r="J1410" s="174"/>
      <c r="K1410" s="174"/>
      <c r="L1410" s="178"/>
      <c r="M1410" s="179"/>
      <c r="N1410" s="180"/>
      <c r="O1410" s="180"/>
      <c r="P1410" s="180"/>
      <c r="Q1410" s="180"/>
      <c r="R1410" s="180"/>
      <c r="S1410" s="283"/>
      <c r="T1410" s="290"/>
      <c r="U1410" s="287"/>
      <c r="V1410" s="181"/>
      <c r="AV1410" s="182" t="s">
        <v>146</v>
      </c>
      <c r="AW1410" s="182" t="s">
        <v>79</v>
      </c>
      <c r="AX1410" s="11" t="s">
        <v>79</v>
      </c>
      <c r="AY1410" s="11" t="s">
        <v>28</v>
      </c>
      <c r="AZ1410" s="11" t="s">
        <v>66</v>
      </c>
      <c r="BA1410" s="182" t="s">
        <v>137</v>
      </c>
    </row>
    <row r="1411" spans="1:67" s="266" customFormat="1" ht="16.5" customHeight="1" x14ac:dyDescent="0.2">
      <c r="A1411" s="241"/>
      <c r="B1411" s="28"/>
      <c r="C1411" s="226" t="s">
        <v>2621</v>
      </c>
      <c r="D1411" s="217" t="s">
        <v>139</v>
      </c>
      <c r="E1411" s="327" t="s">
        <v>2576</v>
      </c>
      <c r="F1411" s="328" t="s">
        <v>2577</v>
      </c>
      <c r="G1411" s="226" t="s">
        <v>2317</v>
      </c>
      <c r="H1411" s="218">
        <v>14</v>
      </c>
      <c r="I1411" s="219">
        <v>197</v>
      </c>
      <c r="J1411" s="220">
        <f>ROUND(I1411*H1411,2)</f>
        <v>2758</v>
      </c>
      <c r="K1411" s="323"/>
      <c r="L1411" s="32"/>
      <c r="M1411" s="158" t="s">
        <v>1</v>
      </c>
      <c r="N1411" s="159" t="s">
        <v>38</v>
      </c>
      <c r="O1411" s="53"/>
      <c r="P1411" s="160">
        <f>O1411*H1411</f>
        <v>0</v>
      </c>
      <c r="Q1411" s="160">
        <v>0</v>
      </c>
      <c r="R1411" s="160">
        <f>Q1411*H1411</f>
        <v>0</v>
      </c>
      <c r="S1411" s="283"/>
      <c r="T1411" s="283">
        <v>0</v>
      </c>
      <c r="U1411" s="287"/>
      <c r="V1411" s="161">
        <f>T1411*H1411</f>
        <v>0</v>
      </c>
      <c r="AT1411" s="268" t="s">
        <v>205</v>
      </c>
      <c r="AV1411" s="268" t="s">
        <v>139</v>
      </c>
      <c r="AW1411" s="268" t="s">
        <v>79</v>
      </c>
      <c r="BA1411" s="268" t="s">
        <v>137</v>
      </c>
      <c r="BG1411" s="162">
        <f>IF(N1411="základní",J1411,0)</f>
        <v>0</v>
      </c>
      <c r="BH1411" s="162">
        <f>IF(N1411="snížená",J1411,0)</f>
        <v>2758</v>
      </c>
      <c r="BI1411" s="162">
        <f>IF(N1411="zákl. přenesená",J1411,0)</f>
        <v>0</v>
      </c>
      <c r="BJ1411" s="162">
        <f>IF(N1411="sníž. přenesená",J1411,0)</f>
        <v>0</v>
      </c>
      <c r="BK1411" s="162">
        <f>IF(N1411="nulová",J1411,0)</f>
        <v>0</v>
      </c>
      <c r="BL1411" s="268" t="s">
        <v>79</v>
      </c>
      <c r="BM1411" s="162">
        <f>ROUND(I1411*H1411,2)</f>
        <v>2758</v>
      </c>
      <c r="BN1411" s="268" t="s">
        <v>205</v>
      </c>
      <c r="BO1411" s="268" t="s">
        <v>1872</v>
      </c>
    </row>
    <row r="1412" spans="1:67" s="11" customFormat="1" x14ac:dyDescent="0.2">
      <c r="A1412" s="241"/>
      <c r="B1412" s="173"/>
      <c r="C1412" s="198"/>
      <c r="D1412" s="165" t="s">
        <v>146</v>
      </c>
      <c r="E1412" s="175" t="s">
        <v>1</v>
      </c>
      <c r="F1412" s="175">
        <v>14</v>
      </c>
      <c r="G1412" s="174"/>
      <c r="H1412" s="176">
        <v>14</v>
      </c>
      <c r="I1412" s="177"/>
      <c r="J1412" s="174"/>
      <c r="K1412" s="174"/>
      <c r="L1412" s="178"/>
      <c r="M1412" s="179"/>
      <c r="N1412" s="180"/>
      <c r="O1412" s="180"/>
      <c r="P1412" s="180"/>
      <c r="Q1412" s="180"/>
      <c r="R1412" s="180"/>
      <c r="S1412" s="283"/>
      <c r="T1412" s="290"/>
      <c r="U1412" s="287"/>
      <c r="V1412" s="181"/>
      <c r="AV1412" s="182" t="s">
        <v>146</v>
      </c>
      <c r="AW1412" s="182" t="s">
        <v>79</v>
      </c>
      <c r="AX1412" s="11" t="s">
        <v>79</v>
      </c>
      <c r="AY1412" s="11" t="s">
        <v>28</v>
      </c>
      <c r="AZ1412" s="11" t="s">
        <v>66</v>
      </c>
      <c r="BA1412" s="182" t="s">
        <v>137</v>
      </c>
    </row>
    <row r="1413" spans="1:67" s="266" customFormat="1" ht="16.5" customHeight="1" x14ac:dyDescent="0.2">
      <c r="A1413" s="241"/>
      <c r="B1413" s="28"/>
      <c r="C1413" s="226" t="s">
        <v>2622</v>
      </c>
      <c r="D1413" s="217" t="s">
        <v>139</v>
      </c>
      <c r="E1413" s="327" t="s">
        <v>2391</v>
      </c>
      <c r="F1413" s="328" t="s">
        <v>2392</v>
      </c>
      <c r="G1413" s="226" t="s">
        <v>142</v>
      </c>
      <c r="H1413" s="218">
        <v>2.2949999999999999</v>
      </c>
      <c r="I1413" s="219">
        <v>873</v>
      </c>
      <c r="J1413" s="220">
        <f>ROUND(I1413*H1413,2)</f>
        <v>2003.54</v>
      </c>
      <c r="K1413" s="323"/>
      <c r="L1413" s="32"/>
      <c r="M1413" s="158" t="s">
        <v>1</v>
      </c>
      <c r="N1413" s="159" t="s">
        <v>38</v>
      </c>
      <c r="O1413" s="53"/>
      <c r="P1413" s="160">
        <f>O1413*H1413</f>
        <v>0</v>
      </c>
      <c r="Q1413" s="160">
        <v>2.9100000000000001E-2</v>
      </c>
      <c r="R1413" s="160"/>
      <c r="S1413" s="258">
        <f>Q1413*H1413</f>
        <v>6.6784499999999997E-2</v>
      </c>
      <c r="T1413" s="283">
        <v>0</v>
      </c>
      <c r="U1413" s="287"/>
      <c r="V1413" s="161">
        <f>T1413*H1413</f>
        <v>0</v>
      </c>
      <c r="AT1413" s="268" t="s">
        <v>205</v>
      </c>
      <c r="AV1413" s="268" t="s">
        <v>139</v>
      </c>
      <c r="AW1413" s="268" t="s">
        <v>79</v>
      </c>
      <c r="BA1413" s="268" t="s">
        <v>137</v>
      </c>
      <c r="BG1413" s="162">
        <f>IF(N1413="základní",J1413,0)</f>
        <v>0</v>
      </c>
      <c r="BH1413" s="162">
        <f>IF(N1413="snížená",J1413,0)</f>
        <v>2003.54</v>
      </c>
      <c r="BI1413" s="162">
        <f>IF(N1413="zákl. přenesená",J1413,0)</f>
        <v>0</v>
      </c>
      <c r="BJ1413" s="162">
        <f>IF(N1413="sníž. přenesená",J1413,0)</f>
        <v>0</v>
      </c>
      <c r="BK1413" s="162">
        <f>IF(N1413="nulová",J1413,0)</f>
        <v>0</v>
      </c>
      <c r="BL1413" s="268" t="s">
        <v>79</v>
      </c>
      <c r="BM1413" s="162">
        <f>ROUND(I1413*H1413,2)</f>
        <v>2003.54</v>
      </c>
      <c r="BN1413" s="268" t="s">
        <v>205</v>
      </c>
      <c r="BO1413" s="268" t="s">
        <v>1872</v>
      </c>
    </row>
    <row r="1414" spans="1:67" s="11" customFormat="1" x14ac:dyDescent="0.2">
      <c r="A1414" s="241"/>
      <c r="B1414" s="173"/>
      <c r="C1414" s="198"/>
      <c r="D1414" s="165" t="s">
        <v>146</v>
      </c>
      <c r="E1414" s="175" t="s">
        <v>1</v>
      </c>
      <c r="F1414" s="175">
        <v>2.2949999999999999</v>
      </c>
      <c r="G1414" s="174"/>
      <c r="H1414" s="176">
        <v>2.2949999999999999</v>
      </c>
      <c r="I1414" s="177"/>
      <c r="J1414" s="174"/>
      <c r="K1414" s="174"/>
      <c r="L1414" s="178"/>
      <c r="M1414" s="179"/>
      <c r="N1414" s="180"/>
      <c r="O1414" s="180"/>
      <c r="P1414" s="180"/>
      <c r="Q1414" s="180"/>
      <c r="R1414" s="180"/>
      <c r="S1414" s="283"/>
      <c r="T1414" s="290"/>
      <c r="U1414" s="287"/>
      <c r="V1414" s="181"/>
      <c r="AV1414" s="182" t="s">
        <v>146</v>
      </c>
      <c r="AW1414" s="182" t="s">
        <v>79</v>
      </c>
      <c r="AX1414" s="11" t="s">
        <v>79</v>
      </c>
      <c r="AY1414" s="11" t="s">
        <v>28</v>
      </c>
      <c r="AZ1414" s="11" t="s">
        <v>66</v>
      </c>
      <c r="BA1414" s="182" t="s">
        <v>137</v>
      </c>
    </row>
    <row r="1415" spans="1:67" s="266" customFormat="1" ht="16.5" customHeight="1" x14ac:dyDescent="0.2">
      <c r="A1415" s="241"/>
      <c r="B1415" s="28"/>
      <c r="C1415" s="196" t="s">
        <v>1873</v>
      </c>
      <c r="D1415" s="154" t="s">
        <v>139</v>
      </c>
      <c r="E1415" s="318" t="s">
        <v>1874</v>
      </c>
      <c r="F1415" s="319" t="s">
        <v>1875</v>
      </c>
      <c r="G1415" s="154" t="s">
        <v>1017</v>
      </c>
      <c r="H1415" s="190">
        <v>224.8</v>
      </c>
      <c r="I1415" s="156">
        <v>5.58</v>
      </c>
      <c r="J1415" s="157">
        <f>ROUND(I1415*H1415,2)</f>
        <v>1254.3800000000001</v>
      </c>
      <c r="K1415" s="319" t="s">
        <v>143</v>
      </c>
      <c r="L1415" s="32"/>
      <c r="M1415" s="158" t="s">
        <v>1</v>
      </c>
      <c r="N1415" s="159" t="s">
        <v>38</v>
      </c>
      <c r="O1415" s="53"/>
      <c r="P1415" s="160">
        <f>O1415*H1415</f>
        <v>0</v>
      </c>
      <c r="Q1415" s="160">
        <v>0</v>
      </c>
      <c r="R1415" s="160">
        <f>Q1415*H1415</f>
        <v>0</v>
      </c>
      <c r="S1415" s="283"/>
      <c r="T1415" s="283">
        <v>0</v>
      </c>
      <c r="U1415" s="287"/>
      <c r="V1415" s="161">
        <f>T1415*H1415</f>
        <v>0</v>
      </c>
      <c r="AT1415" s="268" t="s">
        <v>205</v>
      </c>
      <c r="AV1415" s="268" t="s">
        <v>139</v>
      </c>
      <c r="AW1415" s="268" t="s">
        <v>79</v>
      </c>
      <c r="BA1415" s="268" t="s">
        <v>137</v>
      </c>
      <c r="BG1415" s="162">
        <f>IF(N1415="základní",J1415,0)</f>
        <v>0</v>
      </c>
      <c r="BH1415" s="162">
        <f>IF(N1415="snížená",J1415,0)</f>
        <v>1254.3800000000001</v>
      </c>
      <c r="BI1415" s="162">
        <f>IF(N1415="zákl. přenesená",J1415,0)</f>
        <v>0</v>
      </c>
      <c r="BJ1415" s="162">
        <f>IF(N1415="sníž. přenesená",J1415,0)</f>
        <v>0</v>
      </c>
      <c r="BK1415" s="162">
        <f>IF(N1415="nulová",J1415,0)</f>
        <v>0</v>
      </c>
      <c r="BL1415" s="268" t="s">
        <v>79</v>
      </c>
      <c r="BM1415" s="162">
        <f>ROUND(I1415*H1415,2)</f>
        <v>1254.3800000000001</v>
      </c>
      <c r="BN1415" s="268" t="s">
        <v>205</v>
      </c>
      <c r="BO1415" s="268" t="s">
        <v>1876</v>
      </c>
    </row>
    <row r="1416" spans="1:67" s="266" customFormat="1" ht="16.5" customHeight="1" x14ac:dyDescent="0.2">
      <c r="A1416" s="241"/>
      <c r="B1416" s="28"/>
      <c r="C1416" s="232" t="s">
        <v>2599</v>
      </c>
      <c r="D1416" s="233" t="s">
        <v>139</v>
      </c>
      <c r="E1416" s="332" t="s">
        <v>1874</v>
      </c>
      <c r="F1416" s="334" t="s">
        <v>1875</v>
      </c>
      <c r="G1416" s="233" t="s">
        <v>1017</v>
      </c>
      <c r="H1416" s="251">
        <f>(J1413+J1411+J1407+J1405+J1403+J1400+J1398+J1395+J1392+J1389+J1386+J1383+J1380+J1377+J1374+J1371+J1368+J1365+J1363)/100</f>
        <v>974.29900000000009</v>
      </c>
      <c r="I1416" s="235">
        <v>5.58</v>
      </c>
      <c r="J1416" s="236">
        <f>ROUND(I1416*H1416,2)</f>
        <v>5436.59</v>
      </c>
      <c r="K1416" s="334" t="s">
        <v>143</v>
      </c>
      <c r="L1416" s="32"/>
      <c r="M1416" s="158" t="s">
        <v>1</v>
      </c>
      <c r="N1416" s="159" t="s">
        <v>38</v>
      </c>
      <c r="O1416" s="53"/>
      <c r="P1416" s="160">
        <f>O1416*H1416</f>
        <v>0</v>
      </c>
      <c r="Q1416" s="160">
        <v>0</v>
      </c>
      <c r="R1416" s="160">
        <f>Q1416*H1416</f>
        <v>0</v>
      </c>
      <c r="S1416" s="283"/>
      <c r="T1416" s="283">
        <v>0</v>
      </c>
      <c r="U1416" s="287"/>
      <c r="V1416" s="161">
        <f>T1416*H1416</f>
        <v>0</v>
      </c>
      <c r="AT1416" s="268" t="s">
        <v>205</v>
      </c>
      <c r="AV1416" s="268" t="s">
        <v>139</v>
      </c>
      <c r="AW1416" s="268" t="s">
        <v>79</v>
      </c>
      <c r="BA1416" s="268" t="s">
        <v>137</v>
      </c>
      <c r="BG1416" s="162">
        <f>IF(N1416="základní",J1416,0)</f>
        <v>0</v>
      </c>
      <c r="BH1416" s="162">
        <f>IF(N1416="snížená",J1416,0)</f>
        <v>5436.59</v>
      </c>
      <c r="BI1416" s="162">
        <f>IF(N1416="zákl. přenesená",J1416,0)</f>
        <v>0</v>
      </c>
      <c r="BJ1416" s="162">
        <f>IF(N1416="sníž. přenesená",J1416,0)</f>
        <v>0</v>
      </c>
      <c r="BK1416" s="162">
        <f>IF(N1416="nulová",J1416,0)</f>
        <v>0</v>
      </c>
      <c r="BL1416" s="268" t="s">
        <v>79</v>
      </c>
      <c r="BM1416" s="162">
        <f>ROUND(I1416*H1416,2)</f>
        <v>5436.59</v>
      </c>
      <c r="BN1416" s="268" t="s">
        <v>205</v>
      </c>
      <c r="BO1416" s="268" t="s">
        <v>1876</v>
      </c>
    </row>
    <row r="1417" spans="1:67" s="9" customFormat="1" ht="22.9" customHeight="1" x14ac:dyDescent="0.2">
      <c r="A1417" s="241"/>
      <c r="B1417" s="138"/>
      <c r="C1417" s="213"/>
      <c r="D1417" s="140" t="s">
        <v>65</v>
      </c>
      <c r="E1417" s="152" t="s">
        <v>1877</v>
      </c>
      <c r="F1417" s="152" t="s">
        <v>1878</v>
      </c>
      <c r="G1417" s="139"/>
      <c r="H1417" s="139"/>
      <c r="I1417" s="142"/>
      <c r="J1417" s="153">
        <f>BM1417</f>
        <v>33372.53</v>
      </c>
      <c r="K1417" s="139"/>
      <c r="L1417" s="144"/>
      <c r="M1417" s="145"/>
      <c r="N1417" s="146"/>
      <c r="O1417" s="146"/>
      <c r="P1417" s="147">
        <f>SUM(P1418:P1434)</f>
        <v>0</v>
      </c>
      <c r="Q1417" s="146"/>
      <c r="R1417" s="147">
        <f>SUM(R1418:R1434)</f>
        <v>0.66109439999999997</v>
      </c>
      <c r="S1417" s="270">
        <f>SUM(S1418:S1434)</f>
        <v>0</v>
      </c>
      <c r="T1417" s="271"/>
      <c r="U1417" s="272">
        <f>SUM(U1418:U1434)</f>
        <v>0</v>
      </c>
      <c r="V1417" s="148">
        <f>SUM(V1418:V1434)</f>
        <v>0</v>
      </c>
      <c r="AT1417" s="149" t="s">
        <v>79</v>
      </c>
      <c r="AV1417" s="150" t="s">
        <v>65</v>
      </c>
      <c r="AW1417" s="150" t="s">
        <v>73</v>
      </c>
      <c r="BA1417" s="149" t="s">
        <v>137</v>
      </c>
      <c r="BM1417" s="151">
        <f>SUM(BM1418:BM1434)</f>
        <v>33372.53</v>
      </c>
    </row>
    <row r="1418" spans="1:67" s="266" customFormat="1" ht="16.5" customHeight="1" x14ac:dyDescent="0.2">
      <c r="A1418" s="241"/>
      <c r="B1418" s="28"/>
      <c r="C1418" s="196" t="s">
        <v>1879</v>
      </c>
      <c r="D1418" s="154" t="s">
        <v>139</v>
      </c>
      <c r="E1418" s="318" t="s">
        <v>1880</v>
      </c>
      <c r="F1418" s="319" t="s">
        <v>1881</v>
      </c>
      <c r="G1418" s="154" t="s">
        <v>242</v>
      </c>
      <c r="H1418" s="155">
        <v>14.08</v>
      </c>
      <c r="I1418" s="156">
        <v>890</v>
      </c>
      <c r="J1418" s="157">
        <f>ROUND(I1418*H1418,2)</f>
        <v>12531.2</v>
      </c>
      <c r="K1418" s="319" t="s">
        <v>143</v>
      </c>
      <c r="L1418" s="32"/>
      <c r="M1418" s="158" t="s">
        <v>1</v>
      </c>
      <c r="N1418" s="159" t="s">
        <v>38</v>
      </c>
      <c r="O1418" s="53"/>
      <c r="P1418" s="160">
        <f>O1418*H1418</f>
        <v>0</v>
      </c>
      <c r="Q1418" s="160">
        <v>2.5149999999999999E-2</v>
      </c>
      <c r="R1418" s="160">
        <f>Q1418*H1418</f>
        <v>0.35411199999999998</v>
      </c>
      <c r="S1418" s="283"/>
      <c r="T1418" s="283">
        <v>0</v>
      </c>
      <c r="U1418" s="287"/>
      <c r="V1418" s="161">
        <f>T1418*H1418</f>
        <v>0</v>
      </c>
      <c r="AT1418" s="268" t="s">
        <v>205</v>
      </c>
      <c r="AV1418" s="268" t="s">
        <v>139</v>
      </c>
      <c r="AW1418" s="268" t="s">
        <v>79</v>
      </c>
      <c r="BA1418" s="268" t="s">
        <v>137</v>
      </c>
      <c r="BG1418" s="162">
        <f>IF(N1418="základní",J1418,0)</f>
        <v>0</v>
      </c>
      <c r="BH1418" s="162">
        <f>IF(N1418="snížená",J1418,0)</f>
        <v>12531.2</v>
      </c>
      <c r="BI1418" s="162">
        <f>IF(N1418="zákl. přenesená",J1418,0)</f>
        <v>0</v>
      </c>
      <c r="BJ1418" s="162">
        <f>IF(N1418="sníž. přenesená",J1418,0)</f>
        <v>0</v>
      </c>
      <c r="BK1418" s="162">
        <f>IF(N1418="nulová",J1418,0)</f>
        <v>0</v>
      </c>
      <c r="BL1418" s="268" t="s">
        <v>79</v>
      </c>
      <c r="BM1418" s="162">
        <f>ROUND(I1418*H1418,2)</f>
        <v>12531.2</v>
      </c>
      <c r="BN1418" s="268" t="s">
        <v>205</v>
      </c>
      <c r="BO1418" s="268" t="s">
        <v>1882</v>
      </c>
    </row>
    <row r="1419" spans="1:67" s="10" customFormat="1" x14ac:dyDescent="0.2">
      <c r="A1419" s="241"/>
      <c r="B1419" s="163"/>
      <c r="C1419" s="197"/>
      <c r="D1419" s="165" t="s">
        <v>146</v>
      </c>
      <c r="E1419" s="166" t="s">
        <v>1</v>
      </c>
      <c r="F1419" s="166" t="s">
        <v>388</v>
      </c>
      <c r="G1419" s="164"/>
      <c r="H1419" s="166" t="s">
        <v>1</v>
      </c>
      <c r="I1419" s="167"/>
      <c r="J1419" s="164"/>
      <c r="K1419" s="164"/>
      <c r="L1419" s="168"/>
      <c r="M1419" s="169"/>
      <c r="N1419" s="170"/>
      <c r="O1419" s="170"/>
      <c r="P1419" s="170"/>
      <c r="Q1419" s="170"/>
      <c r="R1419" s="170"/>
      <c r="S1419" s="283"/>
      <c r="T1419" s="288"/>
      <c r="U1419" s="287"/>
      <c r="V1419" s="171"/>
      <c r="AV1419" s="172" t="s">
        <v>146</v>
      </c>
      <c r="AW1419" s="172" t="s">
        <v>79</v>
      </c>
      <c r="AX1419" s="10" t="s">
        <v>73</v>
      </c>
      <c r="AY1419" s="10" t="s">
        <v>28</v>
      </c>
      <c r="AZ1419" s="10" t="s">
        <v>66</v>
      </c>
      <c r="BA1419" s="172" t="s">
        <v>137</v>
      </c>
    </row>
    <row r="1420" spans="1:67" s="11" customFormat="1" x14ac:dyDescent="0.2">
      <c r="A1420" s="241"/>
      <c r="B1420" s="173"/>
      <c r="C1420" s="198"/>
      <c r="D1420" s="165" t="s">
        <v>146</v>
      </c>
      <c r="E1420" s="175" t="s">
        <v>1</v>
      </c>
      <c r="F1420" s="175" t="s">
        <v>916</v>
      </c>
      <c r="G1420" s="174"/>
      <c r="H1420" s="176">
        <v>14.08</v>
      </c>
      <c r="I1420" s="177"/>
      <c r="J1420" s="174"/>
      <c r="K1420" s="174"/>
      <c r="L1420" s="178"/>
      <c r="M1420" s="179"/>
      <c r="N1420" s="180"/>
      <c r="O1420" s="180"/>
      <c r="P1420" s="180"/>
      <c r="Q1420" s="180"/>
      <c r="R1420" s="180"/>
      <c r="S1420" s="283"/>
      <c r="T1420" s="290"/>
      <c r="U1420" s="287"/>
      <c r="V1420" s="181"/>
      <c r="AV1420" s="182" t="s">
        <v>146</v>
      </c>
      <c r="AW1420" s="182" t="s">
        <v>79</v>
      </c>
      <c r="AX1420" s="11" t="s">
        <v>79</v>
      </c>
      <c r="AY1420" s="11" t="s">
        <v>28</v>
      </c>
      <c r="AZ1420" s="11" t="s">
        <v>66</v>
      </c>
      <c r="BA1420" s="182" t="s">
        <v>137</v>
      </c>
    </row>
    <row r="1421" spans="1:67" s="266" customFormat="1" ht="16.5" customHeight="1" x14ac:dyDescent="0.2">
      <c r="A1421" s="241"/>
      <c r="B1421" s="28"/>
      <c r="C1421" s="196" t="s">
        <v>1883</v>
      </c>
      <c r="D1421" s="154" t="s">
        <v>139</v>
      </c>
      <c r="E1421" s="318" t="s">
        <v>1884</v>
      </c>
      <c r="F1421" s="319" t="s">
        <v>1885</v>
      </c>
      <c r="G1421" s="154" t="s">
        <v>242</v>
      </c>
      <c r="H1421" s="155">
        <v>20.37</v>
      </c>
      <c r="I1421" s="156">
        <v>675</v>
      </c>
      <c r="J1421" s="157">
        <f>ROUND(I1421*H1421,2)</f>
        <v>13749.75</v>
      </c>
      <c r="K1421" s="319" t="s">
        <v>1</v>
      </c>
      <c r="L1421" s="32"/>
      <c r="M1421" s="158" t="s">
        <v>1</v>
      </c>
      <c r="N1421" s="159" t="s">
        <v>38</v>
      </c>
      <c r="O1421" s="53"/>
      <c r="P1421" s="160">
        <f>O1421*H1421</f>
        <v>0</v>
      </c>
      <c r="Q1421" s="160">
        <v>1.2540000000000001E-2</v>
      </c>
      <c r="R1421" s="160">
        <f>Q1421*H1421</f>
        <v>0.25543980000000005</v>
      </c>
      <c r="S1421" s="283"/>
      <c r="T1421" s="283">
        <v>0</v>
      </c>
      <c r="U1421" s="287"/>
      <c r="V1421" s="161">
        <f>T1421*H1421</f>
        <v>0</v>
      </c>
      <c r="AT1421" s="268" t="s">
        <v>205</v>
      </c>
      <c r="AV1421" s="268" t="s">
        <v>139</v>
      </c>
      <c r="AW1421" s="268" t="s">
        <v>79</v>
      </c>
      <c r="BA1421" s="268" t="s">
        <v>137</v>
      </c>
      <c r="BG1421" s="162">
        <f>IF(N1421="základní",J1421,0)</f>
        <v>0</v>
      </c>
      <c r="BH1421" s="162">
        <f>IF(N1421="snížená",J1421,0)</f>
        <v>13749.75</v>
      </c>
      <c r="BI1421" s="162">
        <f>IF(N1421="zákl. přenesená",J1421,0)</f>
        <v>0</v>
      </c>
      <c r="BJ1421" s="162">
        <f>IF(N1421="sníž. přenesená",J1421,0)</f>
        <v>0</v>
      </c>
      <c r="BK1421" s="162">
        <f>IF(N1421="nulová",J1421,0)</f>
        <v>0</v>
      </c>
      <c r="BL1421" s="268" t="s">
        <v>79</v>
      </c>
      <c r="BM1421" s="162">
        <f>ROUND(I1421*H1421,2)</f>
        <v>13749.75</v>
      </c>
      <c r="BN1421" s="268" t="s">
        <v>205</v>
      </c>
      <c r="BO1421" s="268" t="s">
        <v>1886</v>
      </c>
    </row>
    <row r="1422" spans="1:67" s="10" customFormat="1" x14ac:dyDescent="0.2">
      <c r="A1422" s="241"/>
      <c r="B1422" s="163"/>
      <c r="C1422" s="197"/>
      <c r="D1422" s="165" t="s">
        <v>146</v>
      </c>
      <c r="E1422" s="166" t="s">
        <v>1</v>
      </c>
      <c r="F1422" s="166" t="s">
        <v>287</v>
      </c>
      <c r="G1422" s="164"/>
      <c r="H1422" s="166" t="s">
        <v>1</v>
      </c>
      <c r="I1422" s="167"/>
      <c r="J1422" s="164"/>
      <c r="K1422" s="164"/>
      <c r="L1422" s="168"/>
      <c r="M1422" s="169"/>
      <c r="N1422" s="170"/>
      <c r="O1422" s="170"/>
      <c r="P1422" s="170"/>
      <c r="Q1422" s="170"/>
      <c r="R1422" s="170"/>
      <c r="S1422" s="283"/>
      <c r="T1422" s="288"/>
      <c r="U1422" s="287"/>
      <c r="V1422" s="171"/>
      <c r="AV1422" s="172" t="s">
        <v>146</v>
      </c>
      <c r="AW1422" s="172" t="s">
        <v>79</v>
      </c>
      <c r="AX1422" s="10" t="s">
        <v>73</v>
      </c>
      <c r="AY1422" s="10" t="s">
        <v>28</v>
      </c>
      <c r="AZ1422" s="10" t="s">
        <v>66</v>
      </c>
      <c r="BA1422" s="172" t="s">
        <v>137</v>
      </c>
    </row>
    <row r="1423" spans="1:67" s="11" customFormat="1" x14ac:dyDescent="0.2">
      <c r="A1423" s="241"/>
      <c r="B1423" s="173"/>
      <c r="C1423" s="198"/>
      <c r="D1423" s="165" t="s">
        <v>146</v>
      </c>
      <c r="E1423" s="175" t="s">
        <v>1</v>
      </c>
      <c r="F1423" s="175" t="s">
        <v>1887</v>
      </c>
      <c r="G1423" s="174"/>
      <c r="H1423" s="176">
        <v>20.37</v>
      </c>
      <c r="I1423" s="177"/>
      <c r="J1423" s="174"/>
      <c r="K1423" s="174"/>
      <c r="L1423" s="178"/>
      <c r="M1423" s="179"/>
      <c r="N1423" s="180"/>
      <c r="O1423" s="180"/>
      <c r="P1423" s="180"/>
      <c r="Q1423" s="180"/>
      <c r="R1423" s="180"/>
      <c r="S1423" s="283"/>
      <c r="T1423" s="290"/>
      <c r="U1423" s="287"/>
      <c r="V1423" s="181"/>
      <c r="AV1423" s="182" t="s">
        <v>146</v>
      </c>
      <c r="AW1423" s="182" t="s">
        <v>79</v>
      </c>
      <c r="AX1423" s="11" t="s">
        <v>79</v>
      </c>
      <c r="AY1423" s="11" t="s">
        <v>28</v>
      </c>
      <c r="AZ1423" s="11" t="s">
        <v>66</v>
      </c>
      <c r="BA1423" s="182" t="s">
        <v>137</v>
      </c>
    </row>
    <row r="1424" spans="1:67" s="266" customFormat="1" ht="16.5" customHeight="1" x14ac:dyDescent="0.2">
      <c r="A1424" s="241"/>
      <c r="B1424" s="28"/>
      <c r="C1424" s="196" t="s">
        <v>1888</v>
      </c>
      <c r="D1424" s="154" t="s">
        <v>139</v>
      </c>
      <c r="E1424" s="318" t="s">
        <v>1889</v>
      </c>
      <c r="F1424" s="319" t="s">
        <v>1890</v>
      </c>
      <c r="G1424" s="154" t="s">
        <v>242</v>
      </c>
      <c r="H1424" s="155">
        <v>34.450000000000003</v>
      </c>
      <c r="I1424" s="156">
        <v>45</v>
      </c>
      <c r="J1424" s="157">
        <f>ROUND(I1424*H1424,2)</f>
        <v>1550.25</v>
      </c>
      <c r="K1424" s="319" t="s">
        <v>143</v>
      </c>
      <c r="L1424" s="32"/>
      <c r="M1424" s="158" t="s">
        <v>1</v>
      </c>
      <c r="N1424" s="159" t="s">
        <v>38</v>
      </c>
      <c r="O1424" s="53"/>
      <c r="P1424" s="160">
        <f>O1424*H1424</f>
        <v>0</v>
      </c>
      <c r="Q1424" s="160">
        <v>0</v>
      </c>
      <c r="R1424" s="160">
        <f>Q1424*H1424</f>
        <v>0</v>
      </c>
      <c r="S1424" s="283"/>
      <c r="T1424" s="283">
        <v>0</v>
      </c>
      <c r="U1424" s="287"/>
      <c r="V1424" s="161">
        <f>T1424*H1424</f>
        <v>0</v>
      </c>
      <c r="AT1424" s="268" t="s">
        <v>205</v>
      </c>
      <c r="AV1424" s="268" t="s">
        <v>139</v>
      </c>
      <c r="AW1424" s="268" t="s">
        <v>79</v>
      </c>
      <c r="BA1424" s="268" t="s">
        <v>137</v>
      </c>
      <c r="BG1424" s="162">
        <f>IF(N1424="základní",J1424,0)</f>
        <v>0</v>
      </c>
      <c r="BH1424" s="162">
        <f>IF(N1424="snížená",J1424,0)</f>
        <v>1550.25</v>
      </c>
      <c r="BI1424" s="162">
        <f>IF(N1424="zákl. přenesená",J1424,0)</f>
        <v>0</v>
      </c>
      <c r="BJ1424" s="162">
        <f>IF(N1424="sníž. přenesená",J1424,0)</f>
        <v>0</v>
      </c>
      <c r="BK1424" s="162">
        <f>IF(N1424="nulová",J1424,0)</f>
        <v>0</v>
      </c>
      <c r="BL1424" s="268" t="s">
        <v>79</v>
      </c>
      <c r="BM1424" s="162">
        <f>ROUND(I1424*H1424,2)</f>
        <v>1550.25</v>
      </c>
      <c r="BN1424" s="268" t="s">
        <v>205</v>
      </c>
      <c r="BO1424" s="268" t="s">
        <v>1891</v>
      </c>
    </row>
    <row r="1425" spans="1:67" s="11" customFormat="1" x14ac:dyDescent="0.2">
      <c r="A1425" s="241"/>
      <c r="B1425" s="173"/>
      <c r="C1425" s="198"/>
      <c r="D1425" s="165" t="s">
        <v>146</v>
      </c>
      <c r="E1425" s="175" t="s">
        <v>1</v>
      </c>
      <c r="F1425" s="175" t="s">
        <v>1892</v>
      </c>
      <c r="G1425" s="174"/>
      <c r="H1425" s="176">
        <v>34.450000000000003</v>
      </c>
      <c r="I1425" s="177"/>
      <c r="J1425" s="174"/>
      <c r="K1425" s="174"/>
      <c r="L1425" s="178"/>
      <c r="M1425" s="179"/>
      <c r="N1425" s="180"/>
      <c r="O1425" s="180"/>
      <c r="P1425" s="180"/>
      <c r="Q1425" s="180"/>
      <c r="R1425" s="180"/>
      <c r="S1425" s="283"/>
      <c r="T1425" s="290"/>
      <c r="U1425" s="287"/>
      <c r="V1425" s="181"/>
      <c r="AV1425" s="182" t="s">
        <v>146</v>
      </c>
      <c r="AW1425" s="182" t="s">
        <v>79</v>
      </c>
      <c r="AX1425" s="11" t="s">
        <v>79</v>
      </c>
      <c r="AY1425" s="11" t="s">
        <v>28</v>
      </c>
      <c r="AZ1425" s="11" t="s">
        <v>66</v>
      </c>
      <c r="BA1425" s="182" t="s">
        <v>137</v>
      </c>
    </row>
    <row r="1426" spans="1:67" s="266" customFormat="1" ht="16.5" customHeight="1" x14ac:dyDescent="0.2">
      <c r="A1426" s="241"/>
      <c r="B1426" s="28"/>
      <c r="C1426" s="214" t="s">
        <v>1893</v>
      </c>
      <c r="D1426" s="183" t="s">
        <v>217</v>
      </c>
      <c r="E1426" s="320" t="s">
        <v>1894</v>
      </c>
      <c r="F1426" s="321" t="s">
        <v>1895</v>
      </c>
      <c r="G1426" s="183" t="s">
        <v>242</v>
      </c>
      <c r="H1426" s="184">
        <v>41.34</v>
      </c>
      <c r="I1426" s="185">
        <v>49</v>
      </c>
      <c r="J1426" s="186">
        <f>ROUND(I1426*H1426,2)</f>
        <v>2025.66</v>
      </c>
      <c r="K1426" s="321" t="s">
        <v>143</v>
      </c>
      <c r="L1426" s="187"/>
      <c r="M1426" s="188" t="s">
        <v>1</v>
      </c>
      <c r="N1426" s="189" t="s">
        <v>38</v>
      </c>
      <c r="O1426" s="53"/>
      <c r="P1426" s="160">
        <f>O1426*H1426</f>
        <v>0</v>
      </c>
      <c r="Q1426" s="160">
        <v>1.3999999999999999E-4</v>
      </c>
      <c r="R1426" s="160">
        <f>Q1426*H1426</f>
        <v>5.7876000000000004E-3</v>
      </c>
      <c r="S1426" s="283"/>
      <c r="T1426" s="283">
        <v>0</v>
      </c>
      <c r="U1426" s="287"/>
      <c r="V1426" s="161">
        <f>T1426*H1426</f>
        <v>0</v>
      </c>
      <c r="AT1426" s="268" t="s">
        <v>292</v>
      </c>
      <c r="AV1426" s="268" t="s">
        <v>217</v>
      </c>
      <c r="AW1426" s="268" t="s">
        <v>79</v>
      </c>
      <c r="BA1426" s="268" t="s">
        <v>137</v>
      </c>
      <c r="BG1426" s="162">
        <f>IF(N1426="základní",J1426,0)</f>
        <v>0</v>
      </c>
      <c r="BH1426" s="162">
        <f>IF(N1426="snížená",J1426,0)</f>
        <v>2025.66</v>
      </c>
      <c r="BI1426" s="162">
        <f>IF(N1426="zákl. přenesená",J1426,0)</f>
        <v>0</v>
      </c>
      <c r="BJ1426" s="162">
        <f>IF(N1426="sníž. přenesená",J1426,0)</f>
        <v>0</v>
      </c>
      <c r="BK1426" s="162">
        <f>IF(N1426="nulová",J1426,0)</f>
        <v>0</v>
      </c>
      <c r="BL1426" s="268" t="s">
        <v>79</v>
      </c>
      <c r="BM1426" s="162">
        <f>ROUND(I1426*H1426,2)</f>
        <v>2025.66</v>
      </c>
      <c r="BN1426" s="268" t="s">
        <v>205</v>
      </c>
      <c r="BO1426" s="268" t="s">
        <v>1896</v>
      </c>
    </row>
    <row r="1427" spans="1:67" s="11" customFormat="1" x14ac:dyDescent="0.2">
      <c r="A1427" s="241"/>
      <c r="B1427" s="173"/>
      <c r="C1427" s="198"/>
      <c r="D1427" s="165" t="s">
        <v>146</v>
      </c>
      <c r="E1427" s="175" t="s">
        <v>1</v>
      </c>
      <c r="F1427" s="175" t="s">
        <v>1897</v>
      </c>
      <c r="G1427" s="174"/>
      <c r="H1427" s="176">
        <v>41.34</v>
      </c>
      <c r="I1427" s="177"/>
      <c r="J1427" s="174"/>
      <c r="K1427" s="174"/>
      <c r="L1427" s="178"/>
      <c r="M1427" s="179"/>
      <c r="N1427" s="180"/>
      <c r="O1427" s="180"/>
      <c r="P1427" s="180"/>
      <c r="Q1427" s="180"/>
      <c r="R1427" s="180"/>
      <c r="S1427" s="283"/>
      <c r="T1427" s="290"/>
      <c r="U1427" s="287"/>
      <c r="V1427" s="181"/>
      <c r="AV1427" s="182" t="s">
        <v>146</v>
      </c>
      <c r="AW1427" s="182" t="s">
        <v>79</v>
      </c>
      <c r="AX1427" s="11" t="s">
        <v>79</v>
      </c>
      <c r="AY1427" s="11" t="s">
        <v>28</v>
      </c>
      <c r="AZ1427" s="11" t="s">
        <v>66</v>
      </c>
      <c r="BA1427" s="182" t="s">
        <v>137</v>
      </c>
    </row>
    <row r="1428" spans="1:67" s="266" customFormat="1" ht="16.5" customHeight="1" x14ac:dyDescent="0.2">
      <c r="A1428" s="241"/>
      <c r="B1428" s="28"/>
      <c r="C1428" s="196" t="s">
        <v>1898</v>
      </c>
      <c r="D1428" s="154" t="s">
        <v>139</v>
      </c>
      <c r="E1428" s="318" t="s">
        <v>1899</v>
      </c>
      <c r="F1428" s="319" t="s">
        <v>1900</v>
      </c>
      <c r="G1428" s="154" t="s">
        <v>263</v>
      </c>
      <c r="H1428" s="155">
        <v>1.0249999999999999</v>
      </c>
      <c r="I1428" s="156">
        <v>890</v>
      </c>
      <c r="J1428" s="157">
        <f>ROUND(I1428*H1428,2)</f>
        <v>912.25</v>
      </c>
      <c r="K1428" s="319" t="s">
        <v>143</v>
      </c>
      <c r="L1428" s="32"/>
      <c r="M1428" s="158" t="s">
        <v>1</v>
      </c>
      <c r="N1428" s="159" t="s">
        <v>38</v>
      </c>
      <c r="O1428" s="53"/>
      <c r="P1428" s="160">
        <f>O1428*H1428</f>
        <v>0</v>
      </c>
      <c r="Q1428" s="160">
        <v>1.095E-2</v>
      </c>
      <c r="R1428" s="160">
        <f>Q1428*H1428</f>
        <v>1.1223749999999999E-2</v>
      </c>
      <c r="S1428" s="283"/>
      <c r="T1428" s="283">
        <v>0</v>
      </c>
      <c r="U1428" s="287"/>
      <c r="V1428" s="161">
        <f>T1428*H1428</f>
        <v>0</v>
      </c>
      <c r="AT1428" s="268" t="s">
        <v>205</v>
      </c>
      <c r="AV1428" s="268" t="s">
        <v>139</v>
      </c>
      <c r="AW1428" s="268" t="s">
        <v>79</v>
      </c>
      <c r="BA1428" s="268" t="s">
        <v>137</v>
      </c>
      <c r="BG1428" s="162">
        <f>IF(N1428="základní",J1428,0)</f>
        <v>0</v>
      </c>
      <c r="BH1428" s="162">
        <f>IF(N1428="snížená",J1428,0)</f>
        <v>912.25</v>
      </c>
      <c r="BI1428" s="162">
        <f>IF(N1428="zákl. přenesená",J1428,0)</f>
        <v>0</v>
      </c>
      <c r="BJ1428" s="162">
        <f>IF(N1428="sníž. přenesená",J1428,0)</f>
        <v>0</v>
      </c>
      <c r="BK1428" s="162">
        <f>IF(N1428="nulová",J1428,0)</f>
        <v>0</v>
      </c>
      <c r="BL1428" s="268" t="s">
        <v>79</v>
      </c>
      <c r="BM1428" s="162">
        <f>ROUND(I1428*H1428,2)</f>
        <v>912.25</v>
      </c>
      <c r="BN1428" s="268" t="s">
        <v>205</v>
      </c>
      <c r="BO1428" s="268" t="s">
        <v>1901</v>
      </c>
    </row>
    <row r="1429" spans="1:67" s="10" customFormat="1" x14ac:dyDescent="0.2">
      <c r="A1429" s="241"/>
      <c r="B1429" s="163"/>
      <c r="C1429" s="197"/>
      <c r="D1429" s="165" t="s">
        <v>146</v>
      </c>
      <c r="E1429" s="166" t="s">
        <v>1</v>
      </c>
      <c r="F1429" s="166" t="s">
        <v>388</v>
      </c>
      <c r="G1429" s="164"/>
      <c r="H1429" s="166" t="s">
        <v>1</v>
      </c>
      <c r="I1429" s="167"/>
      <c r="J1429" s="164"/>
      <c r="K1429" s="164"/>
      <c r="L1429" s="168"/>
      <c r="M1429" s="169"/>
      <c r="N1429" s="170"/>
      <c r="O1429" s="170"/>
      <c r="P1429" s="170"/>
      <c r="Q1429" s="170"/>
      <c r="R1429" s="170"/>
      <c r="S1429" s="283"/>
      <c r="T1429" s="288"/>
      <c r="U1429" s="287"/>
      <c r="V1429" s="171"/>
      <c r="AV1429" s="172" t="s">
        <v>146</v>
      </c>
      <c r="AW1429" s="172" t="s">
        <v>79</v>
      </c>
      <c r="AX1429" s="10" t="s">
        <v>73</v>
      </c>
      <c r="AY1429" s="10" t="s">
        <v>28</v>
      </c>
      <c r="AZ1429" s="10" t="s">
        <v>66</v>
      </c>
      <c r="BA1429" s="172" t="s">
        <v>137</v>
      </c>
    </row>
    <row r="1430" spans="1:67" s="11" customFormat="1" x14ac:dyDescent="0.2">
      <c r="A1430" s="241"/>
      <c r="B1430" s="173"/>
      <c r="C1430" s="198"/>
      <c r="D1430" s="165" t="s">
        <v>146</v>
      </c>
      <c r="E1430" s="175" t="s">
        <v>1</v>
      </c>
      <c r="F1430" s="175" t="s">
        <v>1902</v>
      </c>
      <c r="G1430" s="174"/>
      <c r="H1430" s="176">
        <v>1.0249999999999999</v>
      </c>
      <c r="I1430" s="177"/>
      <c r="J1430" s="174"/>
      <c r="K1430" s="174"/>
      <c r="L1430" s="178"/>
      <c r="M1430" s="179"/>
      <c r="N1430" s="180"/>
      <c r="O1430" s="180"/>
      <c r="P1430" s="180"/>
      <c r="Q1430" s="180"/>
      <c r="R1430" s="180"/>
      <c r="S1430" s="283"/>
      <c r="T1430" s="290"/>
      <c r="U1430" s="287"/>
      <c r="V1430" s="181"/>
      <c r="AV1430" s="182" t="s">
        <v>146</v>
      </c>
      <c r="AW1430" s="182" t="s">
        <v>79</v>
      </c>
      <c r="AX1430" s="11" t="s">
        <v>79</v>
      </c>
      <c r="AY1430" s="11" t="s">
        <v>28</v>
      </c>
      <c r="AZ1430" s="11" t="s">
        <v>66</v>
      </c>
      <c r="BA1430" s="182" t="s">
        <v>137</v>
      </c>
    </row>
    <row r="1431" spans="1:67" s="266" customFormat="1" ht="16.5" customHeight="1" x14ac:dyDescent="0.2">
      <c r="A1431" s="241"/>
      <c r="B1431" s="28"/>
      <c r="C1431" s="196" t="s">
        <v>1903</v>
      </c>
      <c r="D1431" s="154" t="s">
        <v>139</v>
      </c>
      <c r="E1431" s="318" t="s">
        <v>1904</v>
      </c>
      <c r="F1431" s="319" t="s">
        <v>1905</v>
      </c>
      <c r="G1431" s="154" t="s">
        <v>263</v>
      </c>
      <c r="H1431" s="155">
        <v>2.125</v>
      </c>
      <c r="I1431" s="156">
        <v>990</v>
      </c>
      <c r="J1431" s="157">
        <f>ROUND(I1431*H1431,2)</f>
        <v>2103.75</v>
      </c>
      <c r="K1431" s="319" t="s">
        <v>143</v>
      </c>
      <c r="L1431" s="32"/>
      <c r="M1431" s="158" t="s">
        <v>1</v>
      </c>
      <c r="N1431" s="159" t="s">
        <v>38</v>
      </c>
      <c r="O1431" s="53"/>
      <c r="P1431" s="160">
        <f>O1431*H1431</f>
        <v>0</v>
      </c>
      <c r="Q1431" s="160">
        <v>1.6250000000000001E-2</v>
      </c>
      <c r="R1431" s="160">
        <f>Q1431*H1431</f>
        <v>3.4531249999999999E-2</v>
      </c>
      <c r="S1431" s="283"/>
      <c r="T1431" s="283">
        <v>0</v>
      </c>
      <c r="U1431" s="287"/>
      <c r="V1431" s="161">
        <f>T1431*H1431</f>
        <v>0</v>
      </c>
      <c r="AT1431" s="268" t="s">
        <v>205</v>
      </c>
      <c r="AV1431" s="268" t="s">
        <v>139</v>
      </c>
      <c r="AW1431" s="268" t="s">
        <v>79</v>
      </c>
      <c r="BA1431" s="268" t="s">
        <v>137</v>
      </c>
      <c r="BG1431" s="162">
        <f>IF(N1431="základní",J1431,0)</f>
        <v>0</v>
      </c>
      <c r="BH1431" s="162">
        <f>IF(N1431="snížená",J1431,0)</f>
        <v>2103.75</v>
      </c>
      <c r="BI1431" s="162">
        <f>IF(N1431="zákl. přenesená",J1431,0)</f>
        <v>0</v>
      </c>
      <c r="BJ1431" s="162">
        <f>IF(N1431="sníž. přenesená",J1431,0)</f>
        <v>0</v>
      </c>
      <c r="BK1431" s="162">
        <f>IF(N1431="nulová",J1431,0)</f>
        <v>0</v>
      </c>
      <c r="BL1431" s="268" t="s">
        <v>79</v>
      </c>
      <c r="BM1431" s="162">
        <f>ROUND(I1431*H1431,2)</f>
        <v>2103.75</v>
      </c>
      <c r="BN1431" s="268" t="s">
        <v>205</v>
      </c>
      <c r="BO1431" s="268" t="s">
        <v>1906</v>
      </c>
    </row>
    <row r="1432" spans="1:67" s="10" customFormat="1" x14ac:dyDescent="0.2">
      <c r="A1432" s="241"/>
      <c r="B1432" s="163"/>
      <c r="C1432" s="197"/>
      <c r="D1432" s="165" t="s">
        <v>146</v>
      </c>
      <c r="E1432" s="166" t="s">
        <v>1</v>
      </c>
      <c r="F1432" s="166" t="s">
        <v>388</v>
      </c>
      <c r="G1432" s="164"/>
      <c r="H1432" s="166" t="s">
        <v>1</v>
      </c>
      <c r="I1432" s="167"/>
      <c r="J1432" s="164"/>
      <c r="K1432" s="164"/>
      <c r="L1432" s="168"/>
      <c r="M1432" s="169"/>
      <c r="N1432" s="170"/>
      <c r="O1432" s="170"/>
      <c r="P1432" s="170"/>
      <c r="Q1432" s="170"/>
      <c r="R1432" s="170"/>
      <c r="S1432" s="283"/>
      <c r="T1432" s="288"/>
      <c r="U1432" s="287"/>
      <c r="V1432" s="171"/>
      <c r="AV1432" s="172" t="s">
        <v>146</v>
      </c>
      <c r="AW1432" s="172" t="s">
        <v>79</v>
      </c>
      <c r="AX1432" s="10" t="s">
        <v>73</v>
      </c>
      <c r="AY1432" s="10" t="s">
        <v>28</v>
      </c>
      <c r="AZ1432" s="10" t="s">
        <v>66</v>
      </c>
      <c r="BA1432" s="172" t="s">
        <v>137</v>
      </c>
    </row>
    <row r="1433" spans="1:67" s="11" customFormat="1" x14ac:dyDescent="0.2">
      <c r="A1433" s="241"/>
      <c r="B1433" s="173"/>
      <c r="C1433" s="198"/>
      <c r="D1433" s="165" t="s">
        <v>146</v>
      </c>
      <c r="E1433" s="175" t="s">
        <v>1</v>
      </c>
      <c r="F1433" s="175" t="s">
        <v>1907</v>
      </c>
      <c r="G1433" s="174"/>
      <c r="H1433" s="176">
        <v>2.125</v>
      </c>
      <c r="I1433" s="177"/>
      <c r="J1433" s="174"/>
      <c r="K1433" s="174"/>
      <c r="L1433" s="178"/>
      <c r="M1433" s="179"/>
      <c r="N1433" s="180"/>
      <c r="O1433" s="180"/>
      <c r="P1433" s="180"/>
      <c r="Q1433" s="180"/>
      <c r="R1433" s="180"/>
      <c r="S1433" s="283"/>
      <c r="T1433" s="290"/>
      <c r="U1433" s="287"/>
      <c r="V1433" s="181"/>
      <c r="AV1433" s="182" t="s">
        <v>146</v>
      </c>
      <c r="AW1433" s="182" t="s">
        <v>79</v>
      </c>
      <c r="AX1433" s="11" t="s">
        <v>79</v>
      </c>
      <c r="AY1433" s="11" t="s">
        <v>28</v>
      </c>
      <c r="AZ1433" s="11" t="s">
        <v>66</v>
      </c>
      <c r="BA1433" s="182" t="s">
        <v>137</v>
      </c>
    </row>
    <row r="1434" spans="1:67" s="266" customFormat="1" ht="16.5" customHeight="1" x14ac:dyDescent="0.2">
      <c r="A1434" s="241"/>
      <c r="B1434" s="28"/>
      <c r="C1434" s="196" t="s">
        <v>1908</v>
      </c>
      <c r="D1434" s="154" t="s">
        <v>139</v>
      </c>
      <c r="E1434" s="318" t="s">
        <v>1909</v>
      </c>
      <c r="F1434" s="319" t="s">
        <v>1910</v>
      </c>
      <c r="G1434" s="154" t="s">
        <v>1017</v>
      </c>
      <c r="H1434" s="190">
        <v>328.73</v>
      </c>
      <c r="I1434" s="156">
        <v>1.52</v>
      </c>
      <c r="J1434" s="157">
        <f>ROUND(I1434*H1434,2)</f>
        <v>499.67</v>
      </c>
      <c r="K1434" s="319" t="s">
        <v>143</v>
      </c>
      <c r="L1434" s="32"/>
      <c r="M1434" s="158" t="s">
        <v>1</v>
      </c>
      <c r="N1434" s="159" t="s">
        <v>38</v>
      </c>
      <c r="O1434" s="53"/>
      <c r="P1434" s="160">
        <f>O1434*H1434</f>
        <v>0</v>
      </c>
      <c r="Q1434" s="160">
        <v>0</v>
      </c>
      <c r="R1434" s="160">
        <f>Q1434*H1434</f>
        <v>0</v>
      </c>
      <c r="S1434" s="283"/>
      <c r="T1434" s="283">
        <v>0</v>
      </c>
      <c r="U1434" s="287"/>
      <c r="V1434" s="161">
        <f>T1434*H1434</f>
        <v>0</v>
      </c>
      <c r="AT1434" s="268" t="s">
        <v>205</v>
      </c>
      <c r="AV1434" s="268" t="s">
        <v>139</v>
      </c>
      <c r="AW1434" s="268" t="s">
        <v>79</v>
      </c>
      <c r="BA1434" s="268" t="s">
        <v>137</v>
      </c>
      <c r="BG1434" s="162">
        <f>IF(N1434="základní",J1434,0)</f>
        <v>0</v>
      </c>
      <c r="BH1434" s="162">
        <f>IF(N1434="snížená",J1434,0)</f>
        <v>499.67</v>
      </c>
      <c r="BI1434" s="162">
        <f>IF(N1434="zákl. přenesená",J1434,0)</f>
        <v>0</v>
      </c>
      <c r="BJ1434" s="162">
        <f>IF(N1434="sníž. přenesená",J1434,0)</f>
        <v>0</v>
      </c>
      <c r="BK1434" s="162">
        <f>IF(N1434="nulová",J1434,0)</f>
        <v>0</v>
      </c>
      <c r="BL1434" s="268" t="s">
        <v>79</v>
      </c>
      <c r="BM1434" s="162">
        <f>ROUND(I1434*H1434,2)</f>
        <v>499.67</v>
      </c>
      <c r="BN1434" s="268" t="s">
        <v>205</v>
      </c>
      <c r="BO1434" s="268" t="s">
        <v>1911</v>
      </c>
    </row>
    <row r="1435" spans="1:67" s="9" customFormat="1" ht="22.9" customHeight="1" x14ac:dyDescent="0.2">
      <c r="A1435" s="241"/>
      <c r="B1435" s="138"/>
      <c r="C1435" s="213"/>
      <c r="D1435" s="140" t="s">
        <v>65</v>
      </c>
      <c r="E1435" s="152" t="s">
        <v>1912</v>
      </c>
      <c r="F1435" s="152" t="s">
        <v>1913</v>
      </c>
      <c r="G1435" s="139"/>
      <c r="H1435" s="139"/>
      <c r="I1435" s="142"/>
      <c r="J1435" s="153">
        <f>BM1435</f>
        <v>32679.88</v>
      </c>
      <c r="K1435" s="139"/>
      <c r="L1435" s="144"/>
      <c r="M1435" s="145"/>
      <c r="N1435" s="146"/>
      <c r="O1435" s="146"/>
      <c r="P1435" s="147">
        <f>SUM(P1436:P1450)</f>
        <v>0</v>
      </c>
      <c r="Q1435" s="146"/>
      <c r="R1435" s="147">
        <f>SUM(R1436:R1450)</f>
        <v>8.8302999999999993E-2</v>
      </c>
      <c r="S1435" s="270">
        <f>SUM(S1436:S1450)</f>
        <v>0</v>
      </c>
      <c r="T1435" s="271"/>
      <c r="U1435" s="272">
        <f>SUM(U1436:U1450)</f>
        <v>0</v>
      </c>
      <c r="V1435" s="148">
        <f>SUM(V1436:V1450)</f>
        <v>0</v>
      </c>
      <c r="AT1435" s="149" t="s">
        <v>79</v>
      </c>
      <c r="AV1435" s="150" t="s">
        <v>65</v>
      </c>
      <c r="AW1435" s="150" t="s">
        <v>73</v>
      </c>
      <c r="BA1435" s="149" t="s">
        <v>137</v>
      </c>
      <c r="BM1435" s="151">
        <f>SUM(BM1436:BM1450)</f>
        <v>32679.88</v>
      </c>
    </row>
    <row r="1436" spans="1:67" s="266" customFormat="1" ht="16.5" customHeight="1" x14ac:dyDescent="0.2">
      <c r="A1436" s="241"/>
      <c r="B1436" s="28"/>
      <c r="C1436" s="196" t="s">
        <v>1914</v>
      </c>
      <c r="D1436" s="154" t="s">
        <v>139</v>
      </c>
      <c r="E1436" s="318" t="s">
        <v>1915</v>
      </c>
      <c r="F1436" s="319" t="s">
        <v>1916</v>
      </c>
      <c r="G1436" s="154" t="s">
        <v>242</v>
      </c>
      <c r="H1436" s="155">
        <v>4.8499999999999996</v>
      </c>
      <c r="I1436" s="156">
        <v>1920</v>
      </c>
      <c r="J1436" s="157">
        <f>ROUND(I1436*H1436,2)</f>
        <v>9312</v>
      </c>
      <c r="K1436" s="319" t="s">
        <v>143</v>
      </c>
      <c r="L1436" s="32"/>
      <c r="M1436" s="158" t="s">
        <v>1</v>
      </c>
      <c r="N1436" s="159" t="s">
        <v>38</v>
      </c>
      <c r="O1436" s="53"/>
      <c r="P1436" s="160">
        <f>O1436*H1436</f>
        <v>0</v>
      </c>
      <c r="Q1436" s="160">
        <v>1.082E-2</v>
      </c>
      <c r="R1436" s="160">
        <f>Q1436*H1436</f>
        <v>5.2476999999999996E-2</v>
      </c>
      <c r="S1436" s="283"/>
      <c r="T1436" s="283">
        <v>0</v>
      </c>
      <c r="U1436" s="287"/>
      <c r="V1436" s="161">
        <f>T1436*H1436</f>
        <v>0</v>
      </c>
      <c r="AT1436" s="268" t="s">
        <v>205</v>
      </c>
      <c r="AV1436" s="268" t="s">
        <v>139</v>
      </c>
      <c r="AW1436" s="268" t="s">
        <v>79</v>
      </c>
      <c r="BA1436" s="268" t="s">
        <v>137</v>
      </c>
      <c r="BG1436" s="162">
        <f>IF(N1436="základní",J1436,0)</f>
        <v>0</v>
      </c>
      <c r="BH1436" s="162">
        <f>IF(N1436="snížená",J1436,0)</f>
        <v>9312</v>
      </c>
      <c r="BI1436" s="162">
        <f>IF(N1436="zákl. přenesená",J1436,0)</f>
        <v>0</v>
      </c>
      <c r="BJ1436" s="162">
        <f>IF(N1436="sníž. přenesená",J1436,0)</f>
        <v>0</v>
      </c>
      <c r="BK1436" s="162">
        <f>IF(N1436="nulová",J1436,0)</f>
        <v>0</v>
      </c>
      <c r="BL1436" s="268" t="s">
        <v>79</v>
      </c>
      <c r="BM1436" s="162">
        <f>ROUND(I1436*H1436,2)</f>
        <v>9312</v>
      </c>
      <c r="BN1436" s="268" t="s">
        <v>205</v>
      </c>
      <c r="BO1436" s="268" t="s">
        <v>1917</v>
      </c>
    </row>
    <row r="1437" spans="1:67" s="10" customFormat="1" x14ac:dyDescent="0.2">
      <c r="A1437" s="241"/>
      <c r="B1437" s="163"/>
      <c r="C1437" s="197"/>
      <c r="D1437" s="165" t="s">
        <v>146</v>
      </c>
      <c r="E1437" s="166" t="s">
        <v>1</v>
      </c>
      <c r="F1437" s="166" t="s">
        <v>1918</v>
      </c>
      <c r="G1437" s="164"/>
      <c r="H1437" s="166" t="s">
        <v>1</v>
      </c>
      <c r="I1437" s="167"/>
      <c r="J1437" s="164"/>
      <c r="K1437" s="164"/>
      <c r="L1437" s="168"/>
      <c r="M1437" s="169"/>
      <c r="N1437" s="170"/>
      <c r="O1437" s="170"/>
      <c r="P1437" s="170"/>
      <c r="Q1437" s="170"/>
      <c r="R1437" s="170"/>
      <c r="S1437" s="283"/>
      <c r="T1437" s="288"/>
      <c r="U1437" s="287"/>
      <c r="V1437" s="171"/>
      <c r="AV1437" s="172" t="s">
        <v>146</v>
      </c>
      <c r="AW1437" s="172" t="s">
        <v>79</v>
      </c>
      <c r="AX1437" s="10" t="s">
        <v>73</v>
      </c>
      <c r="AY1437" s="10" t="s">
        <v>28</v>
      </c>
      <c r="AZ1437" s="10" t="s">
        <v>66</v>
      </c>
      <c r="BA1437" s="172" t="s">
        <v>137</v>
      </c>
    </row>
    <row r="1438" spans="1:67" s="11" customFormat="1" x14ac:dyDescent="0.2">
      <c r="A1438" s="241"/>
      <c r="B1438" s="173"/>
      <c r="C1438" s="198"/>
      <c r="D1438" s="165" t="s">
        <v>146</v>
      </c>
      <c r="E1438" s="175" t="s">
        <v>1</v>
      </c>
      <c r="F1438" s="175" t="s">
        <v>1919</v>
      </c>
      <c r="G1438" s="174"/>
      <c r="H1438" s="176">
        <v>4.8499999999999996</v>
      </c>
      <c r="I1438" s="177"/>
      <c r="J1438" s="174"/>
      <c r="K1438" s="174"/>
      <c r="L1438" s="178"/>
      <c r="M1438" s="179"/>
      <c r="N1438" s="180"/>
      <c r="O1438" s="180"/>
      <c r="P1438" s="180"/>
      <c r="Q1438" s="180"/>
      <c r="R1438" s="180"/>
      <c r="S1438" s="283"/>
      <c r="T1438" s="290"/>
      <c r="U1438" s="287"/>
      <c r="V1438" s="181"/>
      <c r="AV1438" s="182" t="s">
        <v>146</v>
      </c>
      <c r="AW1438" s="182" t="s">
        <v>79</v>
      </c>
      <c r="AX1438" s="11" t="s">
        <v>79</v>
      </c>
      <c r="AY1438" s="11" t="s">
        <v>28</v>
      </c>
      <c r="AZ1438" s="11" t="s">
        <v>66</v>
      </c>
      <c r="BA1438" s="182" t="s">
        <v>137</v>
      </c>
    </row>
    <row r="1439" spans="1:67" s="266" customFormat="1" ht="16.5" customHeight="1" x14ac:dyDescent="0.2">
      <c r="A1439" s="241"/>
      <c r="B1439" s="28"/>
      <c r="C1439" s="196" t="s">
        <v>1920</v>
      </c>
      <c r="D1439" s="154" t="s">
        <v>139</v>
      </c>
      <c r="E1439" s="318" t="s">
        <v>1921</v>
      </c>
      <c r="F1439" s="319" t="s">
        <v>1922</v>
      </c>
      <c r="G1439" s="154" t="s">
        <v>263</v>
      </c>
      <c r="H1439" s="155">
        <v>3.9</v>
      </c>
      <c r="I1439" s="156">
        <v>545</v>
      </c>
      <c r="J1439" s="157">
        <f>ROUND(I1439*H1439,2)</f>
        <v>2125.5</v>
      </c>
      <c r="K1439" s="319" t="s">
        <v>143</v>
      </c>
      <c r="L1439" s="32"/>
      <c r="M1439" s="158" t="s">
        <v>1</v>
      </c>
      <c r="N1439" s="159" t="s">
        <v>38</v>
      </c>
      <c r="O1439" s="53"/>
      <c r="P1439" s="160">
        <f>O1439*H1439</f>
        <v>0</v>
      </c>
      <c r="Q1439" s="160">
        <v>3.5799999999999998E-3</v>
      </c>
      <c r="R1439" s="160">
        <f>Q1439*H1439</f>
        <v>1.3961999999999999E-2</v>
      </c>
      <c r="S1439" s="283"/>
      <c r="T1439" s="283">
        <v>0</v>
      </c>
      <c r="U1439" s="287"/>
      <c r="V1439" s="161">
        <f>T1439*H1439</f>
        <v>0</v>
      </c>
      <c r="AT1439" s="268" t="s">
        <v>205</v>
      </c>
      <c r="AV1439" s="268" t="s">
        <v>139</v>
      </c>
      <c r="AW1439" s="268" t="s">
        <v>79</v>
      </c>
      <c r="BA1439" s="268" t="s">
        <v>137</v>
      </c>
      <c r="BG1439" s="162">
        <f>IF(N1439="základní",J1439,0)</f>
        <v>0</v>
      </c>
      <c r="BH1439" s="162">
        <f>IF(N1439="snížená",J1439,0)</f>
        <v>2125.5</v>
      </c>
      <c r="BI1439" s="162">
        <f>IF(N1439="zákl. přenesená",J1439,0)</f>
        <v>0</v>
      </c>
      <c r="BJ1439" s="162">
        <f>IF(N1439="sníž. přenesená",J1439,0)</f>
        <v>0</v>
      </c>
      <c r="BK1439" s="162">
        <f>IF(N1439="nulová",J1439,0)</f>
        <v>0</v>
      </c>
      <c r="BL1439" s="268" t="s">
        <v>79</v>
      </c>
      <c r="BM1439" s="162">
        <f>ROUND(I1439*H1439,2)</f>
        <v>2125.5</v>
      </c>
      <c r="BN1439" s="268" t="s">
        <v>205</v>
      </c>
      <c r="BO1439" s="268" t="s">
        <v>1923</v>
      </c>
    </row>
    <row r="1440" spans="1:67" s="10" customFormat="1" x14ac:dyDescent="0.2">
      <c r="A1440" s="241"/>
      <c r="B1440" s="163"/>
      <c r="C1440" s="197"/>
      <c r="D1440" s="165" t="s">
        <v>146</v>
      </c>
      <c r="E1440" s="166" t="s">
        <v>1</v>
      </c>
      <c r="F1440" s="166" t="s">
        <v>635</v>
      </c>
      <c r="G1440" s="164"/>
      <c r="H1440" s="166" t="s">
        <v>1</v>
      </c>
      <c r="I1440" s="167"/>
      <c r="J1440" s="164"/>
      <c r="K1440" s="164"/>
      <c r="L1440" s="168"/>
      <c r="M1440" s="169"/>
      <c r="N1440" s="170"/>
      <c r="O1440" s="170"/>
      <c r="P1440" s="170"/>
      <c r="Q1440" s="170"/>
      <c r="R1440" s="170"/>
      <c r="S1440" s="283"/>
      <c r="T1440" s="288"/>
      <c r="U1440" s="287"/>
      <c r="V1440" s="171"/>
      <c r="AV1440" s="172" t="s">
        <v>146</v>
      </c>
      <c r="AW1440" s="172" t="s">
        <v>79</v>
      </c>
      <c r="AX1440" s="10" t="s">
        <v>73</v>
      </c>
      <c r="AY1440" s="10" t="s">
        <v>28</v>
      </c>
      <c r="AZ1440" s="10" t="s">
        <v>66</v>
      </c>
      <c r="BA1440" s="172" t="s">
        <v>137</v>
      </c>
    </row>
    <row r="1441" spans="1:67" s="11" customFormat="1" x14ac:dyDescent="0.2">
      <c r="A1441" s="241"/>
      <c r="B1441" s="173"/>
      <c r="C1441" s="198"/>
      <c r="D1441" s="165" t="s">
        <v>146</v>
      </c>
      <c r="E1441" s="175" t="s">
        <v>1</v>
      </c>
      <c r="F1441" s="175" t="s">
        <v>1924</v>
      </c>
      <c r="G1441" s="174"/>
      <c r="H1441" s="176">
        <v>3.9</v>
      </c>
      <c r="I1441" s="177"/>
      <c r="J1441" s="174"/>
      <c r="K1441" s="174"/>
      <c r="L1441" s="178"/>
      <c r="M1441" s="179"/>
      <c r="N1441" s="180"/>
      <c r="O1441" s="180"/>
      <c r="P1441" s="180"/>
      <c r="Q1441" s="180"/>
      <c r="R1441" s="180"/>
      <c r="S1441" s="283"/>
      <c r="T1441" s="290"/>
      <c r="U1441" s="287"/>
      <c r="V1441" s="181"/>
      <c r="AV1441" s="182" t="s">
        <v>146</v>
      </c>
      <c r="AW1441" s="182" t="s">
        <v>79</v>
      </c>
      <c r="AX1441" s="11" t="s">
        <v>79</v>
      </c>
      <c r="AY1441" s="11" t="s">
        <v>28</v>
      </c>
      <c r="AZ1441" s="11" t="s">
        <v>66</v>
      </c>
      <c r="BA1441" s="182" t="s">
        <v>137</v>
      </c>
    </row>
    <row r="1442" spans="1:67" s="266" customFormat="1" ht="16.5" customHeight="1" x14ac:dyDescent="0.2">
      <c r="A1442" s="241"/>
      <c r="B1442" s="28"/>
      <c r="C1442" s="196" t="s">
        <v>1925</v>
      </c>
      <c r="D1442" s="154" t="s">
        <v>139</v>
      </c>
      <c r="E1442" s="318" t="s">
        <v>1926</v>
      </c>
      <c r="F1442" s="319" t="s">
        <v>1927</v>
      </c>
      <c r="G1442" s="154" t="s">
        <v>263</v>
      </c>
      <c r="H1442" s="155">
        <v>3.6</v>
      </c>
      <c r="I1442" s="156">
        <v>616</v>
      </c>
      <c r="J1442" s="157">
        <f>ROUND(I1442*H1442,2)</f>
        <v>2217.6</v>
      </c>
      <c r="K1442" s="319" t="s">
        <v>143</v>
      </c>
      <c r="L1442" s="32"/>
      <c r="M1442" s="158" t="s">
        <v>1</v>
      </c>
      <c r="N1442" s="159" t="s">
        <v>38</v>
      </c>
      <c r="O1442" s="53"/>
      <c r="P1442" s="160">
        <f>O1442*H1442</f>
        <v>0</v>
      </c>
      <c r="Q1442" s="160">
        <v>4.2900000000000004E-3</v>
      </c>
      <c r="R1442" s="160">
        <f>Q1442*H1442</f>
        <v>1.5444000000000001E-2</v>
      </c>
      <c r="S1442" s="283"/>
      <c r="T1442" s="283">
        <v>0</v>
      </c>
      <c r="U1442" s="287"/>
      <c r="V1442" s="161">
        <f>T1442*H1442</f>
        <v>0</v>
      </c>
      <c r="AT1442" s="268" t="s">
        <v>205</v>
      </c>
      <c r="AV1442" s="268" t="s">
        <v>139</v>
      </c>
      <c r="AW1442" s="268" t="s">
        <v>79</v>
      </c>
      <c r="BA1442" s="268" t="s">
        <v>137</v>
      </c>
      <c r="BG1442" s="162">
        <f>IF(N1442="základní",J1442,0)</f>
        <v>0</v>
      </c>
      <c r="BH1442" s="162">
        <f>IF(N1442="snížená",J1442,0)</f>
        <v>2217.6</v>
      </c>
      <c r="BI1442" s="162">
        <f>IF(N1442="zákl. přenesená",J1442,0)</f>
        <v>0</v>
      </c>
      <c r="BJ1442" s="162">
        <f>IF(N1442="sníž. přenesená",J1442,0)</f>
        <v>0</v>
      </c>
      <c r="BK1442" s="162">
        <f>IF(N1442="nulová",J1442,0)</f>
        <v>0</v>
      </c>
      <c r="BL1442" s="268" t="s">
        <v>79</v>
      </c>
      <c r="BM1442" s="162">
        <f>ROUND(I1442*H1442,2)</f>
        <v>2217.6</v>
      </c>
      <c r="BN1442" s="268" t="s">
        <v>205</v>
      </c>
      <c r="BO1442" s="268" t="s">
        <v>1928</v>
      </c>
    </row>
    <row r="1443" spans="1:67" s="10" customFormat="1" x14ac:dyDescent="0.2">
      <c r="A1443" s="241"/>
      <c r="B1443" s="163"/>
      <c r="C1443" s="197"/>
      <c r="D1443" s="165" t="s">
        <v>146</v>
      </c>
      <c r="E1443" s="166" t="s">
        <v>1</v>
      </c>
      <c r="F1443" s="166" t="s">
        <v>635</v>
      </c>
      <c r="G1443" s="164"/>
      <c r="H1443" s="166" t="s">
        <v>1</v>
      </c>
      <c r="I1443" s="167"/>
      <c r="J1443" s="164"/>
      <c r="K1443" s="164"/>
      <c r="L1443" s="168"/>
      <c r="M1443" s="169"/>
      <c r="N1443" s="170"/>
      <c r="O1443" s="170"/>
      <c r="P1443" s="170"/>
      <c r="Q1443" s="170"/>
      <c r="R1443" s="170"/>
      <c r="S1443" s="283"/>
      <c r="T1443" s="288"/>
      <c r="U1443" s="287"/>
      <c r="V1443" s="171"/>
      <c r="AV1443" s="172" t="s">
        <v>146</v>
      </c>
      <c r="AW1443" s="172" t="s">
        <v>79</v>
      </c>
      <c r="AX1443" s="10" t="s">
        <v>73</v>
      </c>
      <c r="AY1443" s="10" t="s">
        <v>28</v>
      </c>
      <c r="AZ1443" s="10" t="s">
        <v>66</v>
      </c>
      <c r="BA1443" s="172" t="s">
        <v>137</v>
      </c>
    </row>
    <row r="1444" spans="1:67" s="11" customFormat="1" x14ac:dyDescent="0.2">
      <c r="A1444" s="241"/>
      <c r="B1444" s="173"/>
      <c r="C1444" s="198"/>
      <c r="D1444" s="165" t="s">
        <v>146</v>
      </c>
      <c r="E1444" s="175" t="s">
        <v>1</v>
      </c>
      <c r="F1444" s="175" t="s">
        <v>1929</v>
      </c>
      <c r="G1444" s="174"/>
      <c r="H1444" s="176">
        <v>3.6</v>
      </c>
      <c r="I1444" s="177"/>
      <c r="J1444" s="174"/>
      <c r="K1444" s="174"/>
      <c r="L1444" s="178"/>
      <c r="M1444" s="179"/>
      <c r="N1444" s="180"/>
      <c r="O1444" s="180"/>
      <c r="P1444" s="180"/>
      <c r="Q1444" s="180"/>
      <c r="R1444" s="180"/>
      <c r="S1444" s="283"/>
      <c r="T1444" s="290"/>
      <c r="U1444" s="287"/>
      <c r="V1444" s="181"/>
      <c r="AV1444" s="182" t="s">
        <v>146</v>
      </c>
      <c r="AW1444" s="182" t="s">
        <v>79</v>
      </c>
      <c r="AX1444" s="11" t="s">
        <v>79</v>
      </c>
      <c r="AY1444" s="11" t="s">
        <v>28</v>
      </c>
      <c r="AZ1444" s="11" t="s">
        <v>66</v>
      </c>
      <c r="BA1444" s="182" t="s">
        <v>137</v>
      </c>
    </row>
    <row r="1445" spans="1:67" s="266" customFormat="1" ht="16.5" customHeight="1" x14ac:dyDescent="0.2">
      <c r="A1445" s="241"/>
      <c r="B1445" s="28"/>
      <c r="C1445" s="196" t="s">
        <v>1930</v>
      </c>
      <c r="D1445" s="154" t="s">
        <v>139</v>
      </c>
      <c r="E1445" s="318" t="s">
        <v>1931</v>
      </c>
      <c r="F1445" s="319" t="s">
        <v>1932</v>
      </c>
      <c r="G1445" s="154" t="s">
        <v>263</v>
      </c>
      <c r="H1445" s="155">
        <v>1.2</v>
      </c>
      <c r="I1445" s="156">
        <v>769</v>
      </c>
      <c r="J1445" s="157">
        <f>ROUND(I1445*H1445,2)</f>
        <v>922.8</v>
      </c>
      <c r="K1445" s="319" t="s">
        <v>143</v>
      </c>
      <c r="L1445" s="32"/>
      <c r="M1445" s="158" t="s">
        <v>1</v>
      </c>
      <c r="N1445" s="159" t="s">
        <v>38</v>
      </c>
      <c r="O1445" s="53"/>
      <c r="P1445" s="160">
        <f>O1445*H1445</f>
        <v>0</v>
      </c>
      <c r="Q1445" s="160">
        <v>5.3499999999999997E-3</v>
      </c>
      <c r="R1445" s="160">
        <f>Q1445*H1445</f>
        <v>6.4199999999999995E-3</v>
      </c>
      <c r="S1445" s="283"/>
      <c r="T1445" s="283">
        <v>0</v>
      </c>
      <c r="U1445" s="287"/>
      <c r="V1445" s="161">
        <f>T1445*H1445</f>
        <v>0</v>
      </c>
      <c r="AT1445" s="268" t="s">
        <v>205</v>
      </c>
      <c r="AV1445" s="268" t="s">
        <v>139</v>
      </c>
      <c r="AW1445" s="268" t="s">
        <v>79</v>
      </c>
      <c r="BA1445" s="268" t="s">
        <v>137</v>
      </c>
      <c r="BG1445" s="162">
        <f>IF(N1445="základní",J1445,0)</f>
        <v>0</v>
      </c>
      <c r="BH1445" s="162">
        <f>IF(N1445="snížená",J1445,0)</f>
        <v>922.8</v>
      </c>
      <c r="BI1445" s="162">
        <f>IF(N1445="zákl. přenesená",J1445,0)</f>
        <v>0</v>
      </c>
      <c r="BJ1445" s="162">
        <f>IF(N1445="sníž. přenesená",J1445,0)</f>
        <v>0</v>
      </c>
      <c r="BK1445" s="162">
        <f>IF(N1445="nulová",J1445,0)</f>
        <v>0</v>
      </c>
      <c r="BL1445" s="268" t="s">
        <v>79</v>
      </c>
      <c r="BM1445" s="162">
        <f>ROUND(I1445*H1445,2)</f>
        <v>922.8</v>
      </c>
      <c r="BN1445" s="268" t="s">
        <v>205</v>
      </c>
      <c r="BO1445" s="268" t="s">
        <v>1933</v>
      </c>
    </row>
    <row r="1446" spans="1:67" s="10" customFormat="1" x14ac:dyDescent="0.2">
      <c r="A1446" s="241"/>
      <c r="B1446" s="163"/>
      <c r="C1446" s="197"/>
      <c r="D1446" s="165" t="s">
        <v>146</v>
      </c>
      <c r="E1446" s="166" t="s">
        <v>1</v>
      </c>
      <c r="F1446" s="166" t="s">
        <v>635</v>
      </c>
      <c r="G1446" s="164"/>
      <c r="H1446" s="166" t="s">
        <v>1</v>
      </c>
      <c r="I1446" s="167"/>
      <c r="J1446" s="164"/>
      <c r="K1446" s="164"/>
      <c r="L1446" s="168"/>
      <c r="M1446" s="169"/>
      <c r="N1446" s="170"/>
      <c r="O1446" s="170"/>
      <c r="P1446" s="170"/>
      <c r="Q1446" s="170"/>
      <c r="R1446" s="170"/>
      <c r="S1446" s="283"/>
      <c r="T1446" s="288"/>
      <c r="U1446" s="287"/>
      <c r="V1446" s="171"/>
      <c r="AV1446" s="172" t="s">
        <v>146</v>
      </c>
      <c r="AW1446" s="172" t="s">
        <v>79</v>
      </c>
      <c r="AX1446" s="10" t="s">
        <v>73</v>
      </c>
      <c r="AY1446" s="10" t="s">
        <v>28</v>
      </c>
      <c r="AZ1446" s="10" t="s">
        <v>66</v>
      </c>
      <c r="BA1446" s="172" t="s">
        <v>137</v>
      </c>
    </row>
    <row r="1447" spans="1:67" s="11" customFormat="1" x14ac:dyDescent="0.2">
      <c r="A1447" s="241"/>
      <c r="B1447" s="173"/>
      <c r="C1447" s="198"/>
      <c r="D1447" s="165" t="s">
        <v>146</v>
      </c>
      <c r="E1447" s="175" t="s">
        <v>1</v>
      </c>
      <c r="F1447" s="175" t="s">
        <v>1934</v>
      </c>
      <c r="G1447" s="174"/>
      <c r="H1447" s="176">
        <v>1.2</v>
      </c>
      <c r="I1447" s="177"/>
      <c r="J1447" s="174"/>
      <c r="K1447" s="174"/>
      <c r="L1447" s="178"/>
      <c r="M1447" s="179"/>
      <c r="N1447" s="180"/>
      <c r="O1447" s="180"/>
      <c r="P1447" s="180"/>
      <c r="Q1447" s="180"/>
      <c r="R1447" s="180"/>
      <c r="S1447" s="283"/>
      <c r="T1447" s="290"/>
      <c r="U1447" s="287"/>
      <c r="V1447" s="181"/>
      <c r="AV1447" s="182" t="s">
        <v>146</v>
      </c>
      <c r="AW1447" s="182" t="s">
        <v>79</v>
      </c>
      <c r="AX1447" s="11" t="s">
        <v>79</v>
      </c>
      <c r="AY1447" s="11" t="s">
        <v>28</v>
      </c>
      <c r="AZ1447" s="11" t="s">
        <v>66</v>
      </c>
      <c r="BA1447" s="182" t="s">
        <v>137</v>
      </c>
    </row>
    <row r="1448" spans="1:67" s="266" customFormat="1" ht="22.5" customHeight="1" x14ac:dyDescent="0.2">
      <c r="A1448" s="241"/>
      <c r="B1448" s="28"/>
      <c r="C1448" s="196" t="s">
        <v>1935</v>
      </c>
      <c r="D1448" s="154" t="s">
        <v>139</v>
      </c>
      <c r="E1448" s="318" t="s">
        <v>1936</v>
      </c>
      <c r="F1448" s="319" t="s">
        <v>1937</v>
      </c>
      <c r="G1448" s="154" t="s">
        <v>722</v>
      </c>
      <c r="H1448" s="155">
        <v>32</v>
      </c>
      <c r="I1448" s="156">
        <v>550</v>
      </c>
      <c r="J1448" s="157">
        <f>ROUND(I1448*H1448,2)</f>
        <v>17600</v>
      </c>
      <c r="K1448" s="319" t="s">
        <v>143</v>
      </c>
      <c r="L1448" s="32"/>
      <c r="M1448" s="158" t="s">
        <v>1</v>
      </c>
      <c r="N1448" s="159" t="s">
        <v>38</v>
      </c>
      <c r="O1448" s="53"/>
      <c r="P1448" s="160">
        <f>O1448*H1448</f>
        <v>0</v>
      </c>
      <c r="Q1448" s="160">
        <v>0</v>
      </c>
      <c r="R1448" s="160">
        <f>Q1448*H1448</f>
        <v>0</v>
      </c>
      <c r="S1448" s="283"/>
      <c r="T1448" s="283">
        <v>0</v>
      </c>
      <c r="U1448" s="287"/>
      <c r="V1448" s="161">
        <f>T1448*H1448</f>
        <v>0</v>
      </c>
      <c r="AT1448" s="268" t="s">
        <v>205</v>
      </c>
      <c r="AV1448" s="268" t="s">
        <v>139</v>
      </c>
      <c r="AW1448" s="268" t="s">
        <v>79</v>
      </c>
      <c r="BA1448" s="268" t="s">
        <v>137</v>
      </c>
      <c r="BG1448" s="162">
        <f>IF(N1448="základní",J1448,0)</f>
        <v>0</v>
      </c>
      <c r="BH1448" s="162">
        <f>IF(N1448="snížená",J1448,0)</f>
        <v>17600</v>
      </c>
      <c r="BI1448" s="162">
        <f>IF(N1448="zákl. přenesená",J1448,0)</f>
        <v>0</v>
      </c>
      <c r="BJ1448" s="162">
        <f>IF(N1448="sníž. přenesená",J1448,0)</f>
        <v>0</v>
      </c>
      <c r="BK1448" s="162">
        <f>IF(N1448="nulová",J1448,0)</f>
        <v>0</v>
      </c>
      <c r="BL1448" s="268" t="s">
        <v>79</v>
      </c>
      <c r="BM1448" s="162">
        <f>ROUND(I1448*H1448,2)</f>
        <v>17600</v>
      </c>
      <c r="BN1448" s="268" t="s">
        <v>205</v>
      </c>
      <c r="BO1448" s="268" t="s">
        <v>1938</v>
      </c>
    </row>
    <row r="1449" spans="1:67" s="11" customFormat="1" x14ac:dyDescent="0.2">
      <c r="A1449" s="241"/>
      <c r="B1449" s="173"/>
      <c r="C1449" s="198"/>
      <c r="D1449" s="165" t="s">
        <v>146</v>
      </c>
      <c r="E1449" s="175" t="s">
        <v>1</v>
      </c>
      <c r="F1449" s="175" t="s">
        <v>292</v>
      </c>
      <c r="G1449" s="174"/>
      <c r="H1449" s="176">
        <v>32</v>
      </c>
      <c r="I1449" s="177"/>
      <c r="J1449" s="174"/>
      <c r="K1449" s="174"/>
      <c r="L1449" s="178"/>
      <c r="M1449" s="179"/>
      <c r="N1449" s="180"/>
      <c r="O1449" s="180"/>
      <c r="P1449" s="180"/>
      <c r="Q1449" s="180"/>
      <c r="R1449" s="180"/>
      <c r="S1449" s="283"/>
      <c r="T1449" s="290"/>
      <c r="U1449" s="287"/>
      <c r="V1449" s="181"/>
      <c r="AV1449" s="182" t="s">
        <v>146</v>
      </c>
      <c r="AW1449" s="182" t="s">
        <v>79</v>
      </c>
      <c r="AX1449" s="11" t="s">
        <v>79</v>
      </c>
      <c r="AY1449" s="11" t="s">
        <v>28</v>
      </c>
      <c r="AZ1449" s="11" t="s">
        <v>66</v>
      </c>
      <c r="BA1449" s="182" t="s">
        <v>137</v>
      </c>
    </row>
    <row r="1450" spans="1:67" s="266" customFormat="1" ht="16.5" customHeight="1" x14ac:dyDescent="0.2">
      <c r="A1450" s="241"/>
      <c r="B1450" s="28"/>
      <c r="C1450" s="196" t="s">
        <v>1939</v>
      </c>
      <c r="D1450" s="154" t="s">
        <v>139</v>
      </c>
      <c r="E1450" s="318" t="s">
        <v>1940</v>
      </c>
      <c r="F1450" s="319" t="s">
        <v>1941</v>
      </c>
      <c r="G1450" s="154" t="s">
        <v>1017</v>
      </c>
      <c r="H1450" s="190">
        <v>321.77999999999997</v>
      </c>
      <c r="I1450" s="156">
        <v>1.56</v>
      </c>
      <c r="J1450" s="157">
        <f>ROUND(I1450*H1450,2)</f>
        <v>501.98</v>
      </c>
      <c r="K1450" s="319" t="s">
        <v>143</v>
      </c>
      <c r="L1450" s="32"/>
      <c r="M1450" s="158" t="s">
        <v>1</v>
      </c>
      <c r="N1450" s="159" t="s">
        <v>38</v>
      </c>
      <c r="O1450" s="53"/>
      <c r="P1450" s="160">
        <f>O1450*H1450</f>
        <v>0</v>
      </c>
      <c r="Q1450" s="160">
        <v>0</v>
      </c>
      <c r="R1450" s="160">
        <f>Q1450*H1450</f>
        <v>0</v>
      </c>
      <c r="S1450" s="283"/>
      <c r="T1450" s="283">
        <v>0</v>
      </c>
      <c r="U1450" s="287"/>
      <c r="V1450" s="161">
        <f>T1450*H1450</f>
        <v>0</v>
      </c>
      <c r="AT1450" s="268" t="s">
        <v>205</v>
      </c>
      <c r="AV1450" s="268" t="s">
        <v>139</v>
      </c>
      <c r="AW1450" s="268" t="s">
        <v>79</v>
      </c>
      <c r="BA1450" s="268" t="s">
        <v>137</v>
      </c>
      <c r="BG1450" s="162">
        <f>IF(N1450="základní",J1450,0)</f>
        <v>0</v>
      </c>
      <c r="BH1450" s="162">
        <f>IF(N1450="snížená",J1450,0)</f>
        <v>501.98</v>
      </c>
      <c r="BI1450" s="162">
        <f>IF(N1450="zákl. přenesená",J1450,0)</f>
        <v>0</v>
      </c>
      <c r="BJ1450" s="162">
        <f>IF(N1450="sníž. přenesená",J1450,0)</f>
        <v>0</v>
      </c>
      <c r="BK1450" s="162">
        <f>IF(N1450="nulová",J1450,0)</f>
        <v>0</v>
      </c>
      <c r="BL1450" s="268" t="s">
        <v>79</v>
      </c>
      <c r="BM1450" s="162">
        <f>ROUND(I1450*H1450,2)</f>
        <v>501.98</v>
      </c>
      <c r="BN1450" s="268" t="s">
        <v>205</v>
      </c>
      <c r="BO1450" s="268" t="s">
        <v>1942</v>
      </c>
    </row>
    <row r="1451" spans="1:67" s="9" customFormat="1" ht="22.9" customHeight="1" x14ac:dyDescent="0.2">
      <c r="A1451" s="241"/>
      <c r="B1451" s="138"/>
      <c r="C1451" s="213"/>
      <c r="D1451" s="140" t="s">
        <v>65</v>
      </c>
      <c r="E1451" s="152" t="s">
        <v>1943</v>
      </c>
      <c r="F1451" s="152" t="s">
        <v>1944</v>
      </c>
      <c r="G1451" s="139"/>
      <c r="H1451" s="139"/>
      <c r="I1451" s="142"/>
      <c r="J1451" s="153">
        <f>BM1451</f>
        <v>34758.9</v>
      </c>
      <c r="K1451" s="139"/>
      <c r="L1451" s="144"/>
      <c r="M1451" s="145"/>
      <c r="N1451" s="146"/>
      <c r="O1451" s="146"/>
      <c r="P1451" s="147">
        <f>SUM(P1452:P1454)</f>
        <v>0</v>
      </c>
      <c r="Q1451" s="146"/>
      <c r="R1451" s="147">
        <f>SUM(R1452:R1454)</f>
        <v>0</v>
      </c>
      <c r="S1451" s="270">
        <f>SUM(S1452:S1454)</f>
        <v>0</v>
      </c>
      <c r="T1451" s="271"/>
      <c r="U1451" s="272">
        <f>SUM(U1452:U1454)</f>
        <v>0</v>
      </c>
      <c r="V1451" s="148">
        <f>SUM(V1452:V1454)</f>
        <v>0</v>
      </c>
      <c r="AT1451" s="149" t="s">
        <v>79</v>
      </c>
      <c r="AV1451" s="150" t="s">
        <v>65</v>
      </c>
      <c r="AW1451" s="150" t="s">
        <v>73</v>
      </c>
      <c r="BA1451" s="149" t="s">
        <v>137</v>
      </c>
      <c r="BM1451" s="151">
        <f>SUM(BM1452:BM1454)</f>
        <v>34758.9</v>
      </c>
    </row>
    <row r="1452" spans="1:67" s="266" customFormat="1" ht="22.5" customHeight="1" x14ac:dyDescent="0.2">
      <c r="A1452" s="241"/>
      <c r="B1452" s="28"/>
      <c r="C1452" s="196" t="s">
        <v>1725</v>
      </c>
      <c r="D1452" s="154" t="s">
        <v>139</v>
      </c>
      <c r="E1452" s="318" t="s">
        <v>1945</v>
      </c>
      <c r="F1452" s="319" t="s">
        <v>1946</v>
      </c>
      <c r="G1452" s="154" t="s">
        <v>722</v>
      </c>
      <c r="H1452" s="155">
        <v>60</v>
      </c>
      <c r="I1452" s="156">
        <v>550</v>
      </c>
      <c r="J1452" s="157">
        <f>ROUND(I1452*H1452,2)</f>
        <v>33000</v>
      </c>
      <c r="K1452" s="319" t="s">
        <v>143</v>
      </c>
      <c r="L1452" s="32"/>
      <c r="M1452" s="158" t="s">
        <v>1</v>
      </c>
      <c r="N1452" s="159" t="s">
        <v>38</v>
      </c>
      <c r="O1452" s="53"/>
      <c r="P1452" s="160">
        <f>O1452*H1452</f>
        <v>0</v>
      </c>
      <c r="Q1452" s="160">
        <v>0</v>
      </c>
      <c r="R1452" s="160">
        <f>Q1452*H1452</f>
        <v>0</v>
      </c>
      <c r="S1452" s="283"/>
      <c r="T1452" s="283">
        <v>0</v>
      </c>
      <c r="U1452" s="287"/>
      <c r="V1452" s="161">
        <f>T1452*H1452</f>
        <v>0</v>
      </c>
      <c r="AT1452" s="268" t="s">
        <v>205</v>
      </c>
      <c r="AV1452" s="268" t="s">
        <v>139</v>
      </c>
      <c r="AW1452" s="268" t="s">
        <v>79</v>
      </c>
      <c r="BA1452" s="268" t="s">
        <v>137</v>
      </c>
      <c r="BG1452" s="162">
        <f>IF(N1452="základní",J1452,0)</f>
        <v>0</v>
      </c>
      <c r="BH1452" s="162">
        <f>IF(N1452="snížená",J1452,0)</f>
        <v>33000</v>
      </c>
      <c r="BI1452" s="162">
        <f>IF(N1452="zákl. přenesená",J1452,0)</f>
        <v>0</v>
      </c>
      <c r="BJ1452" s="162">
        <f>IF(N1452="sníž. přenesená",J1452,0)</f>
        <v>0</v>
      </c>
      <c r="BK1452" s="162">
        <f>IF(N1452="nulová",J1452,0)</f>
        <v>0</v>
      </c>
      <c r="BL1452" s="268" t="s">
        <v>79</v>
      </c>
      <c r="BM1452" s="162">
        <f>ROUND(I1452*H1452,2)</f>
        <v>33000</v>
      </c>
      <c r="BN1452" s="268" t="s">
        <v>205</v>
      </c>
      <c r="BO1452" s="268" t="s">
        <v>1947</v>
      </c>
    </row>
    <row r="1453" spans="1:67" s="11" customFormat="1" x14ac:dyDescent="0.2">
      <c r="A1453" s="241"/>
      <c r="B1453" s="173"/>
      <c r="C1453" s="198"/>
      <c r="D1453" s="165" t="s">
        <v>146</v>
      </c>
      <c r="E1453" s="175" t="s">
        <v>1</v>
      </c>
      <c r="F1453" s="175" t="s">
        <v>442</v>
      </c>
      <c r="G1453" s="174"/>
      <c r="H1453" s="176">
        <v>60</v>
      </c>
      <c r="I1453" s="177"/>
      <c r="J1453" s="174"/>
      <c r="K1453" s="174"/>
      <c r="L1453" s="178"/>
      <c r="M1453" s="179"/>
      <c r="N1453" s="180"/>
      <c r="O1453" s="180"/>
      <c r="P1453" s="180"/>
      <c r="Q1453" s="180"/>
      <c r="R1453" s="180"/>
      <c r="S1453" s="283"/>
      <c r="T1453" s="290"/>
      <c r="U1453" s="287"/>
      <c r="V1453" s="181"/>
      <c r="AV1453" s="182" t="s">
        <v>146</v>
      </c>
      <c r="AW1453" s="182" t="s">
        <v>79</v>
      </c>
      <c r="AX1453" s="11" t="s">
        <v>79</v>
      </c>
      <c r="AY1453" s="11" t="s">
        <v>28</v>
      </c>
      <c r="AZ1453" s="11" t="s">
        <v>66</v>
      </c>
      <c r="BA1453" s="182" t="s">
        <v>137</v>
      </c>
    </row>
    <row r="1454" spans="1:67" s="266" customFormat="1" ht="16.5" customHeight="1" x14ac:dyDescent="0.2">
      <c r="A1454" s="241"/>
      <c r="B1454" s="28"/>
      <c r="C1454" s="196" t="s">
        <v>1948</v>
      </c>
      <c r="D1454" s="154" t="s">
        <v>139</v>
      </c>
      <c r="E1454" s="318" t="s">
        <v>1949</v>
      </c>
      <c r="F1454" s="319" t="s">
        <v>1950</v>
      </c>
      <c r="G1454" s="154" t="s">
        <v>1017</v>
      </c>
      <c r="H1454" s="190">
        <v>330</v>
      </c>
      <c r="I1454" s="156">
        <v>5.33</v>
      </c>
      <c r="J1454" s="157">
        <f>ROUND(I1454*H1454,2)</f>
        <v>1758.9</v>
      </c>
      <c r="K1454" s="319" t="s">
        <v>143</v>
      </c>
      <c r="L1454" s="32"/>
      <c r="M1454" s="158" t="s">
        <v>1</v>
      </c>
      <c r="N1454" s="159" t="s">
        <v>38</v>
      </c>
      <c r="O1454" s="53"/>
      <c r="P1454" s="160">
        <f>O1454*H1454</f>
        <v>0</v>
      </c>
      <c r="Q1454" s="160">
        <v>0</v>
      </c>
      <c r="R1454" s="160">
        <f>Q1454*H1454</f>
        <v>0</v>
      </c>
      <c r="S1454" s="283"/>
      <c r="T1454" s="283">
        <v>0</v>
      </c>
      <c r="U1454" s="287"/>
      <c r="V1454" s="161">
        <f>T1454*H1454</f>
        <v>0</v>
      </c>
      <c r="AT1454" s="268" t="s">
        <v>205</v>
      </c>
      <c r="AV1454" s="268" t="s">
        <v>139</v>
      </c>
      <c r="AW1454" s="268" t="s">
        <v>79</v>
      </c>
      <c r="BA1454" s="268" t="s">
        <v>137</v>
      </c>
      <c r="BG1454" s="162">
        <f>IF(N1454="základní",J1454,0)</f>
        <v>0</v>
      </c>
      <c r="BH1454" s="162">
        <f>IF(N1454="snížená",J1454,0)</f>
        <v>1758.9</v>
      </c>
      <c r="BI1454" s="162">
        <f>IF(N1454="zákl. přenesená",J1454,0)</f>
        <v>0</v>
      </c>
      <c r="BJ1454" s="162">
        <f>IF(N1454="sníž. přenesená",J1454,0)</f>
        <v>0</v>
      </c>
      <c r="BK1454" s="162">
        <f>IF(N1454="nulová",J1454,0)</f>
        <v>0</v>
      </c>
      <c r="BL1454" s="268" t="s">
        <v>79</v>
      </c>
      <c r="BM1454" s="162">
        <f>ROUND(I1454*H1454,2)</f>
        <v>1758.9</v>
      </c>
      <c r="BN1454" s="268" t="s">
        <v>205</v>
      </c>
      <c r="BO1454" s="268" t="s">
        <v>1951</v>
      </c>
    </row>
    <row r="1455" spans="1:67" s="9" customFormat="1" ht="22.9" customHeight="1" x14ac:dyDescent="0.2">
      <c r="A1455" s="241"/>
      <c r="B1455" s="138"/>
      <c r="C1455" s="213"/>
      <c r="D1455" s="140" t="s">
        <v>65</v>
      </c>
      <c r="E1455" s="152" t="s">
        <v>1952</v>
      </c>
      <c r="F1455" s="152" t="s">
        <v>1953</v>
      </c>
      <c r="G1455" s="139"/>
      <c r="H1455" s="139"/>
      <c r="I1455" s="142"/>
      <c r="J1455" s="153">
        <f>BM1455</f>
        <v>364284.6</v>
      </c>
      <c r="K1455" s="139"/>
      <c r="L1455" s="144"/>
      <c r="M1455" s="145"/>
      <c r="N1455" s="146"/>
      <c r="O1455" s="146"/>
      <c r="P1455" s="147">
        <f>SUM(P1456:P1536)</f>
        <v>0</v>
      </c>
      <c r="Q1455" s="146"/>
      <c r="R1455" s="147">
        <f>SUM(R1456:R1536)</f>
        <v>0.71649000000000029</v>
      </c>
      <c r="S1455" s="270">
        <f>SUM(S1456:S1536)</f>
        <v>-4.4349999999999994E-2</v>
      </c>
      <c r="T1455" s="271"/>
      <c r="U1455" s="272">
        <f>SUM(U1456:U1536)</f>
        <v>0</v>
      </c>
      <c r="V1455" s="148">
        <f>SUM(V1456:V1536)</f>
        <v>0</v>
      </c>
      <c r="AT1455" s="149" t="s">
        <v>79</v>
      </c>
      <c r="AV1455" s="150" t="s">
        <v>65</v>
      </c>
      <c r="AW1455" s="150" t="s">
        <v>73</v>
      </c>
      <c r="BA1455" s="149" t="s">
        <v>137</v>
      </c>
      <c r="BM1455" s="151">
        <f>SUM(BM1456:BM1536)</f>
        <v>364284.6</v>
      </c>
    </row>
    <row r="1456" spans="1:67" s="266" customFormat="1" ht="22.5" customHeight="1" x14ac:dyDescent="0.2">
      <c r="A1456" s="241"/>
      <c r="B1456" s="28"/>
      <c r="C1456" s="196" t="s">
        <v>1954</v>
      </c>
      <c r="D1456" s="154" t="s">
        <v>139</v>
      </c>
      <c r="E1456" s="318" t="s">
        <v>1955</v>
      </c>
      <c r="F1456" s="319" t="s">
        <v>1956</v>
      </c>
      <c r="G1456" s="154" t="s">
        <v>242</v>
      </c>
      <c r="H1456" s="155">
        <v>8.7639999999999993</v>
      </c>
      <c r="I1456" s="156">
        <v>9990</v>
      </c>
      <c r="J1456" s="157">
        <f>ROUND(I1456*H1456,2)</f>
        <v>87552.36</v>
      </c>
      <c r="K1456" s="319" t="s">
        <v>1</v>
      </c>
      <c r="L1456" s="32"/>
      <c r="M1456" s="158" t="s">
        <v>1</v>
      </c>
      <c r="N1456" s="159" t="s">
        <v>38</v>
      </c>
      <c r="O1456" s="53"/>
      <c r="P1456" s="160">
        <f>O1456*H1456</f>
        <v>0</v>
      </c>
      <c r="Q1456" s="160">
        <v>0</v>
      </c>
      <c r="R1456" s="160">
        <f>Q1456*H1456</f>
        <v>0</v>
      </c>
      <c r="S1456" s="283"/>
      <c r="T1456" s="283">
        <v>0</v>
      </c>
      <c r="U1456" s="287"/>
      <c r="V1456" s="161">
        <f>T1456*H1456</f>
        <v>0</v>
      </c>
      <c r="AT1456" s="268" t="s">
        <v>205</v>
      </c>
      <c r="AV1456" s="268" t="s">
        <v>139</v>
      </c>
      <c r="AW1456" s="268" t="s">
        <v>79</v>
      </c>
      <c r="BA1456" s="268" t="s">
        <v>137</v>
      </c>
      <c r="BG1456" s="162">
        <f>IF(N1456="základní",J1456,0)</f>
        <v>0</v>
      </c>
      <c r="BH1456" s="162">
        <f>IF(N1456="snížená",J1456,0)</f>
        <v>87552.36</v>
      </c>
      <c r="BI1456" s="162">
        <f>IF(N1456="zákl. přenesená",J1456,0)</f>
        <v>0</v>
      </c>
      <c r="BJ1456" s="162">
        <f>IF(N1456="sníž. přenesená",J1456,0)</f>
        <v>0</v>
      </c>
      <c r="BK1456" s="162">
        <f>IF(N1456="nulová",J1456,0)</f>
        <v>0</v>
      </c>
      <c r="BL1456" s="268" t="s">
        <v>79</v>
      </c>
      <c r="BM1456" s="162">
        <f>ROUND(I1456*H1456,2)</f>
        <v>87552.36</v>
      </c>
      <c r="BN1456" s="268" t="s">
        <v>205</v>
      </c>
      <c r="BO1456" s="268" t="s">
        <v>1957</v>
      </c>
    </row>
    <row r="1457" spans="1:67" s="10" customFormat="1" x14ac:dyDescent="0.2">
      <c r="A1457" s="241"/>
      <c r="B1457" s="163"/>
      <c r="C1457" s="197"/>
      <c r="D1457" s="165" t="s">
        <v>146</v>
      </c>
      <c r="E1457" s="166" t="s">
        <v>1</v>
      </c>
      <c r="F1457" s="166" t="s">
        <v>1958</v>
      </c>
      <c r="G1457" s="164"/>
      <c r="H1457" s="166" t="s">
        <v>1</v>
      </c>
      <c r="I1457" s="167"/>
      <c r="J1457" s="164"/>
      <c r="K1457" s="164"/>
      <c r="L1457" s="168"/>
      <c r="M1457" s="169"/>
      <c r="N1457" s="170"/>
      <c r="O1457" s="170"/>
      <c r="P1457" s="170"/>
      <c r="Q1457" s="170"/>
      <c r="R1457" s="170"/>
      <c r="S1457" s="283"/>
      <c r="T1457" s="288"/>
      <c r="U1457" s="287"/>
      <c r="V1457" s="171"/>
      <c r="AV1457" s="172" t="s">
        <v>146</v>
      </c>
      <c r="AW1457" s="172" t="s">
        <v>79</v>
      </c>
      <c r="AX1457" s="10" t="s">
        <v>73</v>
      </c>
      <c r="AY1457" s="10" t="s">
        <v>28</v>
      </c>
      <c r="AZ1457" s="10" t="s">
        <v>66</v>
      </c>
      <c r="BA1457" s="172" t="s">
        <v>137</v>
      </c>
    </row>
    <row r="1458" spans="1:67" s="10" customFormat="1" x14ac:dyDescent="0.2">
      <c r="A1458" s="241"/>
      <c r="B1458" s="163"/>
      <c r="C1458" s="197"/>
      <c r="D1458" s="165" t="s">
        <v>146</v>
      </c>
      <c r="E1458" s="166" t="s">
        <v>1</v>
      </c>
      <c r="F1458" s="166" t="s">
        <v>1959</v>
      </c>
      <c r="G1458" s="164"/>
      <c r="H1458" s="166" t="s">
        <v>1</v>
      </c>
      <c r="I1458" s="167"/>
      <c r="J1458" s="164"/>
      <c r="K1458" s="164"/>
      <c r="L1458" s="168"/>
      <c r="M1458" s="169"/>
      <c r="N1458" s="170"/>
      <c r="O1458" s="170"/>
      <c r="P1458" s="170"/>
      <c r="Q1458" s="170"/>
      <c r="R1458" s="170"/>
      <c r="S1458" s="283"/>
      <c r="T1458" s="288"/>
      <c r="U1458" s="287"/>
      <c r="V1458" s="171"/>
      <c r="AV1458" s="172" t="s">
        <v>146</v>
      </c>
      <c r="AW1458" s="172" t="s">
        <v>79</v>
      </c>
      <c r="AX1458" s="10" t="s">
        <v>73</v>
      </c>
      <c r="AY1458" s="10" t="s">
        <v>28</v>
      </c>
      <c r="AZ1458" s="10" t="s">
        <v>66</v>
      </c>
      <c r="BA1458" s="172" t="s">
        <v>137</v>
      </c>
    </row>
    <row r="1459" spans="1:67" s="11" customFormat="1" x14ac:dyDescent="0.2">
      <c r="A1459" s="241"/>
      <c r="B1459" s="173"/>
      <c r="C1459" s="198"/>
      <c r="D1459" s="165" t="s">
        <v>146</v>
      </c>
      <c r="E1459" s="175" t="s">
        <v>1</v>
      </c>
      <c r="F1459" s="175" t="s">
        <v>1960</v>
      </c>
      <c r="G1459" s="174"/>
      <c r="H1459" s="176">
        <v>8.7639999999999993</v>
      </c>
      <c r="I1459" s="177"/>
      <c r="J1459" s="174"/>
      <c r="K1459" s="174"/>
      <c r="L1459" s="178"/>
      <c r="M1459" s="179"/>
      <c r="N1459" s="180"/>
      <c r="O1459" s="180"/>
      <c r="P1459" s="180"/>
      <c r="Q1459" s="180"/>
      <c r="R1459" s="180"/>
      <c r="S1459" s="283"/>
      <c r="T1459" s="290"/>
      <c r="U1459" s="287"/>
      <c r="V1459" s="181"/>
      <c r="AV1459" s="182" t="s">
        <v>146</v>
      </c>
      <c r="AW1459" s="182" t="s">
        <v>79</v>
      </c>
      <c r="AX1459" s="11" t="s">
        <v>79</v>
      </c>
      <c r="AY1459" s="11" t="s">
        <v>28</v>
      </c>
      <c r="AZ1459" s="11" t="s">
        <v>66</v>
      </c>
      <c r="BA1459" s="182" t="s">
        <v>137</v>
      </c>
    </row>
    <row r="1460" spans="1:67" s="266" customFormat="1" ht="16.5" customHeight="1" x14ac:dyDescent="0.2">
      <c r="A1460" s="241"/>
      <c r="B1460" s="28"/>
      <c r="C1460" s="196" t="s">
        <v>1961</v>
      </c>
      <c r="D1460" s="154" t="s">
        <v>139</v>
      </c>
      <c r="E1460" s="318" t="s">
        <v>1962</v>
      </c>
      <c r="F1460" s="319" t="s">
        <v>1963</v>
      </c>
      <c r="G1460" s="154" t="s">
        <v>285</v>
      </c>
      <c r="H1460" s="155">
        <v>12</v>
      </c>
      <c r="I1460" s="156">
        <v>350</v>
      </c>
      <c r="J1460" s="157">
        <f>ROUND(I1460*H1460,2)</f>
        <v>4200</v>
      </c>
      <c r="K1460" s="319" t="s">
        <v>143</v>
      </c>
      <c r="L1460" s="32"/>
      <c r="M1460" s="158" t="s">
        <v>1</v>
      </c>
      <c r="N1460" s="159" t="s">
        <v>38</v>
      </c>
      <c r="O1460" s="53"/>
      <c r="P1460" s="160">
        <f>O1460*H1460</f>
        <v>0</v>
      </c>
      <c r="Q1460" s="160">
        <v>0</v>
      </c>
      <c r="R1460" s="160">
        <f>Q1460*H1460</f>
        <v>0</v>
      </c>
      <c r="S1460" s="283"/>
      <c r="T1460" s="283">
        <v>0</v>
      </c>
      <c r="U1460" s="287"/>
      <c r="V1460" s="161">
        <f>T1460*H1460</f>
        <v>0</v>
      </c>
      <c r="AT1460" s="268" t="s">
        <v>205</v>
      </c>
      <c r="AV1460" s="268" t="s">
        <v>139</v>
      </c>
      <c r="AW1460" s="268" t="s">
        <v>79</v>
      </c>
      <c r="BA1460" s="268" t="s">
        <v>137</v>
      </c>
      <c r="BG1460" s="162">
        <f>IF(N1460="základní",J1460,0)</f>
        <v>0</v>
      </c>
      <c r="BH1460" s="162">
        <f>IF(N1460="snížená",J1460,0)</f>
        <v>4200</v>
      </c>
      <c r="BI1460" s="162">
        <f>IF(N1460="zákl. přenesená",J1460,0)</f>
        <v>0</v>
      </c>
      <c r="BJ1460" s="162">
        <f>IF(N1460="sníž. přenesená",J1460,0)</f>
        <v>0</v>
      </c>
      <c r="BK1460" s="162">
        <f>IF(N1460="nulová",J1460,0)</f>
        <v>0</v>
      </c>
      <c r="BL1460" s="268" t="s">
        <v>79</v>
      </c>
      <c r="BM1460" s="162">
        <f>ROUND(I1460*H1460,2)</f>
        <v>4200</v>
      </c>
      <c r="BN1460" s="268" t="s">
        <v>205</v>
      </c>
      <c r="BO1460" s="268" t="s">
        <v>1964</v>
      </c>
    </row>
    <row r="1461" spans="1:67" s="10" customFormat="1" x14ac:dyDescent="0.2">
      <c r="A1461" s="241"/>
      <c r="B1461" s="163"/>
      <c r="C1461" s="197"/>
      <c r="D1461" s="165" t="s">
        <v>146</v>
      </c>
      <c r="E1461" s="166" t="s">
        <v>1</v>
      </c>
      <c r="F1461" s="166" t="s">
        <v>635</v>
      </c>
      <c r="G1461" s="164"/>
      <c r="H1461" s="166" t="s">
        <v>1</v>
      </c>
      <c r="I1461" s="167"/>
      <c r="J1461" s="164"/>
      <c r="K1461" s="164"/>
      <c r="L1461" s="168"/>
      <c r="M1461" s="169"/>
      <c r="N1461" s="170"/>
      <c r="O1461" s="170"/>
      <c r="P1461" s="170"/>
      <c r="Q1461" s="170"/>
      <c r="R1461" s="170"/>
      <c r="S1461" s="283"/>
      <c r="T1461" s="288"/>
      <c r="U1461" s="287"/>
      <c r="V1461" s="171"/>
      <c r="AV1461" s="172" t="s">
        <v>146</v>
      </c>
      <c r="AW1461" s="172" t="s">
        <v>79</v>
      </c>
      <c r="AX1461" s="10" t="s">
        <v>73</v>
      </c>
      <c r="AY1461" s="10" t="s">
        <v>28</v>
      </c>
      <c r="AZ1461" s="10" t="s">
        <v>66</v>
      </c>
      <c r="BA1461" s="172" t="s">
        <v>137</v>
      </c>
    </row>
    <row r="1462" spans="1:67" s="11" customFormat="1" x14ac:dyDescent="0.2">
      <c r="A1462" s="241"/>
      <c r="B1462" s="173"/>
      <c r="C1462" s="198"/>
      <c r="D1462" s="165" t="s">
        <v>146</v>
      </c>
      <c r="E1462" s="175" t="s">
        <v>1</v>
      </c>
      <c r="F1462" s="175" t="s">
        <v>190</v>
      </c>
      <c r="G1462" s="174"/>
      <c r="H1462" s="176">
        <v>12</v>
      </c>
      <c r="I1462" s="177"/>
      <c r="J1462" s="174"/>
      <c r="K1462" s="174"/>
      <c r="L1462" s="178"/>
      <c r="M1462" s="179"/>
      <c r="N1462" s="180"/>
      <c r="O1462" s="180"/>
      <c r="P1462" s="180"/>
      <c r="Q1462" s="180"/>
      <c r="R1462" s="180"/>
      <c r="S1462" s="283"/>
      <c r="T1462" s="290"/>
      <c r="U1462" s="287"/>
      <c r="V1462" s="181"/>
      <c r="AV1462" s="182" t="s">
        <v>146</v>
      </c>
      <c r="AW1462" s="182" t="s">
        <v>79</v>
      </c>
      <c r="AX1462" s="11" t="s">
        <v>79</v>
      </c>
      <c r="AY1462" s="11" t="s">
        <v>28</v>
      </c>
      <c r="AZ1462" s="11" t="s">
        <v>66</v>
      </c>
      <c r="BA1462" s="182" t="s">
        <v>137</v>
      </c>
    </row>
    <row r="1463" spans="1:67" s="266" customFormat="1" ht="16.5" customHeight="1" x14ac:dyDescent="0.2">
      <c r="A1463" s="241"/>
      <c r="B1463" s="28"/>
      <c r="C1463" s="196" t="s">
        <v>1965</v>
      </c>
      <c r="D1463" s="154" t="s">
        <v>139</v>
      </c>
      <c r="E1463" s="318" t="s">
        <v>1966</v>
      </c>
      <c r="F1463" s="319" t="s">
        <v>1967</v>
      </c>
      <c r="G1463" s="154" t="s">
        <v>285</v>
      </c>
      <c r="H1463" s="155">
        <v>1</v>
      </c>
      <c r="I1463" s="156">
        <v>750</v>
      </c>
      <c r="J1463" s="157">
        <f>ROUND(I1463*H1463,2)</f>
        <v>750</v>
      </c>
      <c r="K1463" s="319" t="s">
        <v>143</v>
      </c>
      <c r="L1463" s="32"/>
      <c r="M1463" s="158" t="s">
        <v>1</v>
      </c>
      <c r="N1463" s="159" t="s">
        <v>38</v>
      </c>
      <c r="O1463" s="53"/>
      <c r="P1463" s="160">
        <f>O1463*H1463</f>
        <v>0</v>
      </c>
      <c r="Q1463" s="160">
        <v>0</v>
      </c>
      <c r="R1463" s="160">
        <f>Q1463*H1463</f>
        <v>0</v>
      </c>
      <c r="S1463" s="283"/>
      <c r="T1463" s="283">
        <v>0</v>
      </c>
      <c r="U1463" s="287"/>
      <c r="V1463" s="161">
        <f>T1463*H1463</f>
        <v>0</v>
      </c>
      <c r="AT1463" s="268" t="s">
        <v>205</v>
      </c>
      <c r="AV1463" s="268" t="s">
        <v>139</v>
      </c>
      <c r="AW1463" s="268" t="s">
        <v>79</v>
      </c>
      <c r="BA1463" s="268" t="s">
        <v>137</v>
      </c>
      <c r="BG1463" s="162">
        <f>IF(N1463="základní",J1463,0)</f>
        <v>0</v>
      </c>
      <c r="BH1463" s="162">
        <f>IF(N1463="snížená",J1463,0)</f>
        <v>750</v>
      </c>
      <c r="BI1463" s="162">
        <f>IF(N1463="zákl. přenesená",J1463,0)</f>
        <v>0</v>
      </c>
      <c r="BJ1463" s="162">
        <f>IF(N1463="sníž. přenesená",J1463,0)</f>
        <v>0</v>
      </c>
      <c r="BK1463" s="162">
        <f>IF(N1463="nulová",J1463,0)</f>
        <v>0</v>
      </c>
      <c r="BL1463" s="268" t="s">
        <v>79</v>
      </c>
      <c r="BM1463" s="162">
        <f>ROUND(I1463*H1463,2)</f>
        <v>750</v>
      </c>
      <c r="BN1463" s="268" t="s">
        <v>205</v>
      </c>
      <c r="BO1463" s="268" t="s">
        <v>1968</v>
      </c>
    </row>
    <row r="1464" spans="1:67" s="10" customFormat="1" x14ac:dyDescent="0.2">
      <c r="A1464" s="241"/>
      <c r="B1464" s="163"/>
      <c r="C1464" s="197"/>
      <c r="D1464" s="165" t="s">
        <v>146</v>
      </c>
      <c r="E1464" s="166" t="s">
        <v>1</v>
      </c>
      <c r="F1464" s="166" t="s">
        <v>635</v>
      </c>
      <c r="G1464" s="164"/>
      <c r="H1464" s="166" t="s">
        <v>1</v>
      </c>
      <c r="I1464" s="167"/>
      <c r="J1464" s="164"/>
      <c r="K1464" s="164"/>
      <c r="L1464" s="168"/>
      <c r="M1464" s="169"/>
      <c r="N1464" s="170"/>
      <c r="O1464" s="170"/>
      <c r="P1464" s="170"/>
      <c r="Q1464" s="170"/>
      <c r="R1464" s="170"/>
      <c r="S1464" s="283"/>
      <c r="T1464" s="288"/>
      <c r="U1464" s="287"/>
      <c r="V1464" s="171"/>
      <c r="AV1464" s="172" t="s">
        <v>146</v>
      </c>
      <c r="AW1464" s="172" t="s">
        <v>79</v>
      </c>
      <c r="AX1464" s="10" t="s">
        <v>73</v>
      </c>
      <c r="AY1464" s="10" t="s">
        <v>28</v>
      </c>
      <c r="AZ1464" s="10" t="s">
        <v>66</v>
      </c>
      <c r="BA1464" s="172" t="s">
        <v>137</v>
      </c>
    </row>
    <row r="1465" spans="1:67" s="11" customFormat="1" x14ac:dyDescent="0.2">
      <c r="A1465" s="241"/>
      <c r="B1465" s="173"/>
      <c r="C1465" s="198"/>
      <c r="D1465" s="165" t="s">
        <v>146</v>
      </c>
      <c r="E1465" s="175" t="s">
        <v>1</v>
      </c>
      <c r="F1465" s="175" t="s">
        <v>73</v>
      </c>
      <c r="G1465" s="174"/>
      <c r="H1465" s="176">
        <v>1</v>
      </c>
      <c r="I1465" s="177"/>
      <c r="J1465" s="174"/>
      <c r="K1465" s="174"/>
      <c r="L1465" s="178"/>
      <c r="M1465" s="179"/>
      <c r="N1465" s="180"/>
      <c r="O1465" s="180"/>
      <c r="P1465" s="180"/>
      <c r="Q1465" s="180"/>
      <c r="R1465" s="180"/>
      <c r="S1465" s="283"/>
      <c r="T1465" s="290"/>
      <c r="U1465" s="287"/>
      <c r="V1465" s="181"/>
      <c r="AV1465" s="182" t="s">
        <v>146</v>
      </c>
      <c r="AW1465" s="182" t="s">
        <v>79</v>
      </c>
      <c r="AX1465" s="11" t="s">
        <v>79</v>
      </c>
      <c r="AY1465" s="11" t="s">
        <v>28</v>
      </c>
      <c r="AZ1465" s="11" t="s">
        <v>66</v>
      </c>
      <c r="BA1465" s="182" t="s">
        <v>137</v>
      </c>
    </row>
    <row r="1466" spans="1:67" s="266" customFormat="1" ht="16.5" customHeight="1" x14ac:dyDescent="0.2">
      <c r="A1466" s="241"/>
      <c r="B1466" s="28"/>
      <c r="C1466" s="196" t="s">
        <v>1969</v>
      </c>
      <c r="D1466" s="154" t="s">
        <v>139</v>
      </c>
      <c r="E1466" s="318" t="s">
        <v>1970</v>
      </c>
      <c r="F1466" s="319" t="s">
        <v>1971</v>
      </c>
      <c r="G1466" s="154" t="s">
        <v>285</v>
      </c>
      <c r="H1466" s="155">
        <v>7</v>
      </c>
      <c r="I1466" s="156">
        <v>750</v>
      </c>
      <c r="J1466" s="157">
        <f>ROUND(I1466*H1466,2)</f>
        <v>5250</v>
      </c>
      <c r="K1466" s="319" t="s">
        <v>143</v>
      </c>
      <c r="L1466" s="32"/>
      <c r="M1466" s="158" t="s">
        <v>1</v>
      </c>
      <c r="N1466" s="159" t="s">
        <v>38</v>
      </c>
      <c r="O1466" s="53"/>
      <c r="P1466" s="160">
        <f>O1466*H1466</f>
        <v>0</v>
      </c>
      <c r="Q1466" s="160">
        <v>0</v>
      </c>
      <c r="R1466" s="160">
        <f>Q1466*H1466</f>
        <v>0</v>
      </c>
      <c r="S1466" s="283"/>
      <c r="T1466" s="283">
        <v>0</v>
      </c>
      <c r="U1466" s="287"/>
      <c r="V1466" s="161">
        <f>T1466*H1466</f>
        <v>0</v>
      </c>
      <c r="AT1466" s="268" t="s">
        <v>205</v>
      </c>
      <c r="AV1466" s="268" t="s">
        <v>139</v>
      </c>
      <c r="AW1466" s="268" t="s">
        <v>79</v>
      </c>
      <c r="BA1466" s="268" t="s">
        <v>137</v>
      </c>
      <c r="BG1466" s="162">
        <f>IF(N1466="základní",J1466,0)</f>
        <v>0</v>
      </c>
      <c r="BH1466" s="162">
        <f>IF(N1466="snížená",J1466,0)</f>
        <v>5250</v>
      </c>
      <c r="BI1466" s="162">
        <f>IF(N1466="zákl. přenesená",J1466,0)</f>
        <v>0</v>
      </c>
      <c r="BJ1466" s="162">
        <f>IF(N1466="sníž. přenesená",J1466,0)</f>
        <v>0</v>
      </c>
      <c r="BK1466" s="162">
        <f>IF(N1466="nulová",J1466,0)</f>
        <v>0</v>
      </c>
      <c r="BL1466" s="268" t="s">
        <v>79</v>
      </c>
      <c r="BM1466" s="162">
        <f>ROUND(I1466*H1466,2)</f>
        <v>5250</v>
      </c>
      <c r="BN1466" s="268" t="s">
        <v>205</v>
      </c>
      <c r="BO1466" s="268" t="s">
        <v>1972</v>
      </c>
    </row>
    <row r="1467" spans="1:67" s="10" customFormat="1" x14ac:dyDescent="0.2">
      <c r="A1467" s="241"/>
      <c r="B1467" s="163"/>
      <c r="C1467" s="197"/>
      <c r="D1467" s="165" t="s">
        <v>146</v>
      </c>
      <c r="E1467" s="166" t="s">
        <v>1</v>
      </c>
      <c r="F1467" s="166" t="s">
        <v>635</v>
      </c>
      <c r="G1467" s="164"/>
      <c r="H1467" s="166" t="s">
        <v>1</v>
      </c>
      <c r="I1467" s="167"/>
      <c r="J1467" s="164"/>
      <c r="K1467" s="164"/>
      <c r="L1467" s="168"/>
      <c r="M1467" s="169"/>
      <c r="N1467" s="170"/>
      <c r="O1467" s="170"/>
      <c r="P1467" s="170"/>
      <c r="Q1467" s="170"/>
      <c r="R1467" s="170"/>
      <c r="S1467" s="283"/>
      <c r="T1467" s="288"/>
      <c r="U1467" s="287"/>
      <c r="V1467" s="171"/>
      <c r="AV1467" s="172" t="s">
        <v>146</v>
      </c>
      <c r="AW1467" s="172" t="s">
        <v>79</v>
      </c>
      <c r="AX1467" s="10" t="s">
        <v>73</v>
      </c>
      <c r="AY1467" s="10" t="s">
        <v>28</v>
      </c>
      <c r="AZ1467" s="10" t="s">
        <v>66</v>
      </c>
      <c r="BA1467" s="172" t="s">
        <v>137</v>
      </c>
    </row>
    <row r="1468" spans="1:67" s="11" customFormat="1" x14ac:dyDescent="0.2">
      <c r="A1468" s="241"/>
      <c r="B1468" s="173"/>
      <c r="C1468" s="198"/>
      <c r="D1468" s="165" t="s">
        <v>146</v>
      </c>
      <c r="E1468" s="175" t="s">
        <v>1</v>
      </c>
      <c r="F1468" s="175" t="s">
        <v>172</v>
      </c>
      <c r="G1468" s="174"/>
      <c r="H1468" s="176">
        <v>7</v>
      </c>
      <c r="I1468" s="177"/>
      <c r="J1468" s="174"/>
      <c r="K1468" s="174"/>
      <c r="L1468" s="178"/>
      <c r="M1468" s="179"/>
      <c r="N1468" s="180"/>
      <c r="O1468" s="180"/>
      <c r="P1468" s="180"/>
      <c r="Q1468" s="180"/>
      <c r="R1468" s="180"/>
      <c r="S1468" s="283"/>
      <c r="T1468" s="290"/>
      <c r="U1468" s="287"/>
      <c r="V1468" s="181"/>
      <c r="AV1468" s="182" t="s">
        <v>146</v>
      </c>
      <c r="AW1468" s="182" t="s">
        <v>79</v>
      </c>
      <c r="AX1468" s="11" t="s">
        <v>79</v>
      </c>
      <c r="AY1468" s="11" t="s">
        <v>28</v>
      </c>
      <c r="AZ1468" s="11" t="s">
        <v>66</v>
      </c>
      <c r="BA1468" s="182" t="s">
        <v>137</v>
      </c>
    </row>
    <row r="1469" spans="1:67" s="266" customFormat="1" ht="16.5" customHeight="1" x14ac:dyDescent="0.2">
      <c r="A1469" s="241"/>
      <c r="B1469" s="28"/>
      <c r="C1469" s="196" t="s">
        <v>1973</v>
      </c>
      <c r="D1469" s="154" t="s">
        <v>139</v>
      </c>
      <c r="E1469" s="318" t="s">
        <v>1974</v>
      </c>
      <c r="F1469" s="319" t="s">
        <v>1975</v>
      </c>
      <c r="G1469" s="154" t="s">
        <v>285</v>
      </c>
      <c r="H1469" s="155">
        <v>1</v>
      </c>
      <c r="I1469" s="156">
        <v>750</v>
      </c>
      <c r="J1469" s="157">
        <f>ROUND(I1469*H1469,2)</f>
        <v>750</v>
      </c>
      <c r="K1469" s="319" t="s">
        <v>143</v>
      </c>
      <c r="L1469" s="32"/>
      <c r="M1469" s="158" t="s">
        <v>1</v>
      </c>
      <c r="N1469" s="159" t="s">
        <v>38</v>
      </c>
      <c r="O1469" s="53"/>
      <c r="P1469" s="160">
        <f>O1469*H1469</f>
        <v>0</v>
      </c>
      <c r="Q1469" s="160">
        <v>0</v>
      </c>
      <c r="R1469" s="160">
        <f>Q1469*H1469</f>
        <v>0</v>
      </c>
      <c r="S1469" s="283"/>
      <c r="T1469" s="283">
        <v>0</v>
      </c>
      <c r="U1469" s="287"/>
      <c r="V1469" s="161">
        <f>T1469*H1469</f>
        <v>0</v>
      </c>
      <c r="AT1469" s="268" t="s">
        <v>205</v>
      </c>
      <c r="AV1469" s="268" t="s">
        <v>139</v>
      </c>
      <c r="AW1469" s="268" t="s">
        <v>79</v>
      </c>
      <c r="BA1469" s="268" t="s">
        <v>137</v>
      </c>
      <c r="BG1469" s="162">
        <f>IF(N1469="základní",J1469,0)</f>
        <v>0</v>
      </c>
      <c r="BH1469" s="162">
        <f>IF(N1469="snížená",J1469,0)</f>
        <v>750</v>
      </c>
      <c r="BI1469" s="162">
        <f>IF(N1469="zákl. přenesená",J1469,0)</f>
        <v>0</v>
      </c>
      <c r="BJ1469" s="162">
        <f>IF(N1469="sníž. přenesená",J1469,0)</f>
        <v>0</v>
      </c>
      <c r="BK1469" s="162">
        <f>IF(N1469="nulová",J1469,0)</f>
        <v>0</v>
      </c>
      <c r="BL1469" s="268" t="s">
        <v>79</v>
      </c>
      <c r="BM1469" s="162">
        <f>ROUND(I1469*H1469,2)</f>
        <v>750</v>
      </c>
      <c r="BN1469" s="268" t="s">
        <v>205</v>
      </c>
      <c r="BO1469" s="268" t="s">
        <v>1976</v>
      </c>
    </row>
    <row r="1470" spans="1:67" s="10" customFormat="1" x14ac:dyDescent="0.2">
      <c r="A1470" s="241"/>
      <c r="B1470" s="163"/>
      <c r="C1470" s="197"/>
      <c r="D1470" s="165" t="s">
        <v>146</v>
      </c>
      <c r="E1470" s="166" t="s">
        <v>1</v>
      </c>
      <c r="F1470" s="166" t="s">
        <v>635</v>
      </c>
      <c r="G1470" s="164"/>
      <c r="H1470" s="166" t="s">
        <v>1</v>
      </c>
      <c r="I1470" s="167"/>
      <c r="J1470" s="164"/>
      <c r="K1470" s="164"/>
      <c r="L1470" s="168"/>
      <c r="M1470" s="169"/>
      <c r="N1470" s="170"/>
      <c r="O1470" s="170"/>
      <c r="P1470" s="170"/>
      <c r="Q1470" s="170"/>
      <c r="R1470" s="170"/>
      <c r="S1470" s="283"/>
      <c r="T1470" s="288"/>
      <c r="U1470" s="287"/>
      <c r="V1470" s="171"/>
      <c r="AV1470" s="172" t="s">
        <v>146</v>
      </c>
      <c r="AW1470" s="172" t="s">
        <v>79</v>
      </c>
      <c r="AX1470" s="10" t="s">
        <v>73</v>
      </c>
      <c r="AY1470" s="10" t="s">
        <v>28</v>
      </c>
      <c r="AZ1470" s="10" t="s">
        <v>66</v>
      </c>
      <c r="BA1470" s="172" t="s">
        <v>137</v>
      </c>
    </row>
    <row r="1471" spans="1:67" s="11" customFormat="1" x14ac:dyDescent="0.2">
      <c r="A1471" s="241"/>
      <c r="B1471" s="173"/>
      <c r="C1471" s="198"/>
      <c r="D1471" s="165" t="s">
        <v>146</v>
      </c>
      <c r="E1471" s="175" t="s">
        <v>1</v>
      </c>
      <c r="F1471" s="175" t="s">
        <v>73</v>
      </c>
      <c r="G1471" s="174"/>
      <c r="H1471" s="176">
        <v>1</v>
      </c>
      <c r="I1471" s="177"/>
      <c r="J1471" s="174"/>
      <c r="K1471" s="174"/>
      <c r="L1471" s="178"/>
      <c r="M1471" s="179"/>
      <c r="N1471" s="180"/>
      <c r="O1471" s="180"/>
      <c r="P1471" s="180"/>
      <c r="Q1471" s="180"/>
      <c r="R1471" s="180"/>
      <c r="S1471" s="283"/>
      <c r="T1471" s="290"/>
      <c r="U1471" s="287"/>
      <c r="V1471" s="181"/>
      <c r="AV1471" s="182" t="s">
        <v>146</v>
      </c>
      <c r="AW1471" s="182" t="s">
        <v>79</v>
      </c>
      <c r="AX1471" s="11" t="s">
        <v>79</v>
      </c>
      <c r="AY1471" s="11" t="s">
        <v>28</v>
      </c>
      <c r="AZ1471" s="11" t="s">
        <v>66</v>
      </c>
      <c r="BA1471" s="182" t="s">
        <v>137</v>
      </c>
    </row>
    <row r="1472" spans="1:67" s="266" customFormat="1" ht="16.5" customHeight="1" x14ac:dyDescent="0.2">
      <c r="A1472" s="241"/>
      <c r="B1472" s="28"/>
      <c r="C1472" s="221" t="s">
        <v>2579</v>
      </c>
      <c r="D1472" s="222" t="s">
        <v>139</v>
      </c>
      <c r="E1472" s="325" t="s">
        <v>1974</v>
      </c>
      <c r="F1472" s="326" t="s">
        <v>2580</v>
      </c>
      <c r="G1472" s="222" t="s">
        <v>285</v>
      </c>
      <c r="H1472" s="223">
        <v>-1</v>
      </c>
      <c r="I1472" s="224">
        <v>750</v>
      </c>
      <c r="J1472" s="225">
        <f>ROUND(I1472*H1472,2)</f>
        <v>-750</v>
      </c>
      <c r="K1472" s="326" t="s">
        <v>143</v>
      </c>
      <c r="L1472" s="32"/>
      <c r="M1472" s="158" t="s">
        <v>1</v>
      </c>
      <c r="N1472" s="159" t="s">
        <v>38</v>
      </c>
      <c r="O1472" s="53"/>
      <c r="P1472" s="160">
        <f>O1472*H1472</f>
        <v>0</v>
      </c>
      <c r="Q1472" s="160">
        <v>0</v>
      </c>
      <c r="R1472" s="160">
        <f>Q1472*H1472</f>
        <v>0</v>
      </c>
      <c r="S1472" s="283"/>
      <c r="T1472" s="283">
        <v>0</v>
      </c>
      <c r="U1472" s="287"/>
      <c r="V1472" s="161">
        <f>T1472*H1472</f>
        <v>0</v>
      </c>
      <c r="AT1472" s="268" t="s">
        <v>205</v>
      </c>
      <c r="AV1472" s="268" t="s">
        <v>139</v>
      </c>
      <c r="AW1472" s="268" t="s">
        <v>79</v>
      </c>
      <c r="BA1472" s="268" t="s">
        <v>137</v>
      </c>
      <c r="BG1472" s="162">
        <f>IF(N1472="základní",J1472,0)</f>
        <v>0</v>
      </c>
      <c r="BH1472" s="162">
        <f>IF(N1472="snížená",J1472,0)</f>
        <v>-750</v>
      </c>
      <c r="BI1472" s="162">
        <f>IF(N1472="zákl. přenesená",J1472,0)</f>
        <v>0</v>
      </c>
      <c r="BJ1472" s="162">
        <f>IF(N1472="sníž. přenesená",J1472,0)</f>
        <v>0</v>
      </c>
      <c r="BK1472" s="162">
        <f>IF(N1472="nulová",J1472,0)</f>
        <v>0</v>
      </c>
      <c r="BL1472" s="268" t="s">
        <v>79</v>
      </c>
      <c r="BM1472" s="162">
        <f>ROUND(I1472*H1472,2)</f>
        <v>-750</v>
      </c>
      <c r="BN1472" s="268" t="s">
        <v>205</v>
      </c>
      <c r="BO1472" s="268" t="s">
        <v>1976</v>
      </c>
    </row>
    <row r="1473" spans="1:67" s="10" customFormat="1" x14ac:dyDescent="0.2">
      <c r="A1473" s="241"/>
      <c r="B1473" s="163"/>
      <c r="C1473" s="197"/>
      <c r="D1473" s="165" t="s">
        <v>146</v>
      </c>
      <c r="E1473" s="166" t="s">
        <v>1</v>
      </c>
      <c r="F1473" s="166" t="s">
        <v>635</v>
      </c>
      <c r="G1473" s="164"/>
      <c r="H1473" s="166" t="s">
        <v>1</v>
      </c>
      <c r="I1473" s="167"/>
      <c r="J1473" s="164"/>
      <c r="K1473" s="164"/>
      <c r="L1473" s="168"/>
      <c r="M1473" s="169"/>
      <c r="N1473" s="170"/>
      <c r="O1473" s="170"/>
      <c r="P1473" s="170"/>
      <c r="Q1473" s="170"/>
      <c r="R1473" s="170"/>
      <c r="S1473" s="283"/>
      <c r="T1473" s="288"/>
      <c r="U1473" s="287"/>
      <c r="V1473" s="171"/>
      <c r="AV1473" s="172" t="s">
        <v>146</v>
      </c>
      <c r="AW1473" s="172" t="s">
        <v>79</v>
      </c>
      <c r="AX1473" s="10" t="s">
        <v>73</v>
      </c>
      <c r="AY1473" s="10" t="s">
        <v>28</v>
      </c>
      <c r="AZ1473" s="10" t="s">
        <v>66</v>
      </c>
      <c r="BA1473" s="172" t="s">
        <v>137</v>
      </c>
    </row>
    <row r="1474" spans="1:67" s="11" customFormat="1" x14ac:dyDescent="0.2">
      <c r="A1474" s="241"/>
      <c r="B1474" s="173"/>
      <c r="C1474" s="198"/>
      <c r="D1474" s="165" t="s">
        <v>146</v>
      </c>
      <c r="E1474" s="175" t="s">
        <v>1</v>
      </c>
      <c r="F1474" s="175">
        <v>-1</v>
      </c>
      <c r="G1474" s="174"/>
      <c r="H1474" s="176">
        <v>-1</v>
      </c>
      <c r="I1474" s="177"/>
      <c r="J1474" s="174"/>
      <c r="K1474" s="174"/>
      <c r="L1474" s="178"/>
      <c r="M1474" s="179"/>
      <c r="N1474" s="180"/>
      <c r="O1474" s="180"/>
      <c r="P1474" s="180"/>
      <c r="Q1474" s="180"/>
      <c r="R1474" s="180"/>
      <c r="S1474" s="283"/>
      <c r="T1474" s="290"/>
      <c r="U1474" s="287"/>
      <c r="V1474" s="181"/>
      <c r="AV1474" s="182" t="s">
        <v>146</v>
      </c>
      <c r="AW1474" s="182" t="s">
        <v>79</v>
      </c>
      <c r="AX1474" s="11" t="s">
        <v>79</v>
      </c>
      <c r="AY1474" s="11" t="s">
        <v>28</v>
      </c>
      <c r="AZ1474" s="11" t="s">
        <v>66</v>
      </c>
      <c r="BA1474" s="182" t="s">
        <v>137</v>
      </c>
    </row>
    <row r="1475" spans="1:67" s="266" customFormat="1" ht="16.5" customHeight="1" x14ac:dyDescent="0.2">
      <c r="A1475" s="241"/>
      <c r="B1475" s="28"/>
      <c r="C1475" s="196" t="s">
        <v>1977</v>
      </c>
      <c r="D1475" s="154" t="s">
        <v>139</v>
      </c>
      <c r="E1475" s="318" t="s">
        <v>1978</v>
      </c>
      <c r="F1475" s="319" t="s">
        <v>1979</v>
      </c>
      <c r="G1475" s="154" t="s">
        <v>285</v>
      </c>
      <c r="H1475" s="155">
        <v>3</v>
      </c>
      <c r="I1475" s="156">
        <v>1600</v>
      </c>
      <c r="J1475" s="157">
        <f>ROUND(I1475*H1475,2)</f>
        <v>4800</v>
      </c>
      <c r="K1475" s="319" t="s">
        <v>143</v>
      </c>
      <c r="L1475" s="32"/>
      <c r="M1475" s="158" t="s">
        <v>1</v>
      </c>
      <c r="N1475" s="159" t="s">
        <v>38</v>
      </c>
      <c r="O1475" s="53"/>
      <c r="P1475" s="160">
        <f>O1475*H1475</f>
        <v>0</v>
      </c>
      <c r="Q1475" s="160">
        <v>0</v>
      </c>
      <c r="R1475" s="160">
        <f>Q1475*H1475</f>
        <v>0</v>
      </c>
      <c r="S1475" s="283"/>
      <c r="T1475" s="283">
        <v>0</v>
      </c>
      <c r="U1475" s="287"/>
      <c r="V1475" s="161">
        <f>T1475*H1475</f>
        <v>0</v>
      </c>
      <c r="AT1475" s="268" t="s">
        <v>205</v>
      </c>
      <c r="AV1475" s="268" t="s">
        <v>139</v>
      </c>
      <c r="AW1475" s="268" t="s">
        <v>79</v>
      </c>
      <c r="BA1475" s="268" t="s">
        <v>137</v>
      </c>
      <c r="BG1475" s="162">
        <f>IF(N1475="základní",J1475,0)</f>
        <v>0</v>
      </c>
      <c r="BH1475" s="162">
        <f>IF(N1475="snížená",J1475,0)</f>
        <v>4800</v>
      </c>
      <c r="BI1475" s="162">
        <f>IF(N1475="zákl. přenesená",J1475,0)</f>
        <v>0</v>
      </c>
      <c r="BJ1475" s="162">
        <f>IF(N1475="sníž. přenesená",J1475,0)</f>
        <v>0</v>
      </c>
      <c r="BK1475" s="162">
        <f>IF(N1475="nulová",J1475,0)</f>
        <v>0</v>
      </c>
      <c r="BL1475" s="268" t="s">
        <v>79</v>
      </c>
      <c r="BM1475" s="162">
        <f>ROUND(I1475*H1475,2)</f>
        <v>4800</v>
      </c>
      <c r="BN1475" s="268" t="s">
        <v>205</v>
      </c>
      <c r="BO1475" s="268" t="s">
        <v>1980</v>
      </c>
    </row>
    <row r="1476" spans="1:67" s="10" customFormat="1" x14ac:dyDescent="0.2">
      <c r="A1476" s="241"/>
      <c r="B1476" s="163"/>
      <c r="C1476" s="197"/>
      <c r="D1476" s="165" t="s">
        <v>146</v>
      </c>
      <c r="E1476" s="166" t="s">
        <v>1</v>
      </c>
      <c r="F1476" s="166" t="s">
        <v>635</v>
      </c>
      <c r="G1476" s="164"/>
      <c r="H1476" s="166" t="s">
        <v>1</v>
      </c>
      <c r="I1476" s="167"/>
      <c r="J1476" s="164"/>
      <c r="K1476" s="164"/>
      <c r="L1476" s="168"/>
      <c r="M1476" s="169"/>
      <c r="N1476" s="170"/>
      <c r="O1476" s="170"/>
      <c r="P1476" s="170"/>
      <c r="Q1476" s="170"/>
      <c r="R1476" s="170"/>
      <c r="S1476" s="283"/>
      <c r="T1476" s="288"/>
      <c r="U1476" s="287"/>
      <c r="V1476" s="171"/>
      <c r="AV1476" s="172" t="s">
        <v>146</v>
      </c>
      <c r="AW1476" s="172" t="s">
        <v>79</v>
      </c>
      <c r="AX1476" s="10" t="s">
        <v>73</v>
      </c>
      <c r="AY1476" s="10" t="s">
        <v>28</v>
      </c>
      <c r="AZ1476" s="10" t="s">
        <v>66</v>
      </c>
      <c r="BA1476" s="172" t="s">
        <v>137</v>
      </c>
    </row>
    <row r="1477" spans="1:67" s="11" customFormat="1" x14ac:dyDescent="0.2">
      <c r="A1477" s="241"/>
      <c r="B1477" s="173"/>
      <c r="C1477" s="198"/>
      <c r="D1477" s="165" t="s">
        <v>146</v>
      </c>
      <c r="E1477" s="175" t="s">
        <v>1</v>
      </c>
      <c r="F1477" s="175" t="s">
        <v>153</v>
      </c>
      <c r="G1477" s="174"/>
      <c r="H1477" s="176">
        <v>3</v>
      </c>
      <c r="I1477" s="177"/>
      <c r="J1477" s="174"/>
      <c r="K1477" s="174"/>
      <c r="L1477" s="178"/>
      <c r="M1477" s="179"/>
      <c r="N1477" s="180"/>
      <c r="O1477" s="180"/>
      <c r="P1477" s="180"/>
      <c r="Q1477" s="180"/>
      <c r="R1477" s="180"/>
      <c r="S1477" s="283"/>
      <c r="T1477" s="290"/>
      <c r="U1477" s="287"/>
      <c r="V1477" s="181"/>
      <c r="AV1477" s="182" t="s">
        <v>146</v>
      </c>
      <c r="AW1477" s="182" t="s">
        <v>79</v>
      </c>
      <c r="AX1477" s="11" t="s">
        <v>79</v>
      </c>
      <c r="AY1477" s="11" t="s">
        <v>28</v>
      </c>
      <c r="AZ1477" s="11" t="s">
        <v>66</v>
      </c>
      <c r="BA1477" s="182" t="s">
        <v>137</v>
      </c>
    </row>
    <row r="1478" spans="1:67" s="266" customFormat="1" ht="16.5" customHeight="1" x14ac:dyDescent="0.2">
      <c r="A1478" s="241"/>
      <c r="B1478" s="28"/>
      <c r="C1478" s="214" t="s">
        <v>1981</v>
      </c>
      <c r="D1478" s="183" t="s">
        <v>217</v>
      </c>
      <c r="E1478" s="320" t="s">
        <v>1982</v>
      </c>
      <c r="F1478" s="321" t="s">
        <v>1983</v>
      </c>
      <c r="G1478" s="183" t="s">
        <v>285</v>
      </c>
      <c r="H1478" s="184">
        <v>7</v>
      </c>
      <c r="I1478" s="185">
        <v>2890</v>
      </c>
      <c r="J1478" s="186">
        <f>ROUND(I1478*H1478,2)</f>
        <v>20230</v>
      </c>
      <c r="K1478" s="321" t="s">
        <v>143</v>
      </c>
      <c r="L1478" s="187"/>
      <c r="M1478" s="188" t="s">
        <v>1</v>
      </c>
      <c r="N1478" s="189" t="s">
        <v>38</v>
      </c>
      <c r="O1478" s="53"/>
      <c r="P1478" s="160">
        <f>O1478*H1478</f>
        <v>0</v>
      </c>
      <c r="Q1478" s="160">
        <v>1.4E-2</v>
      </c>
      <c r="R1478" s="160">
        <f>Q1478*H1478</f>
        <v>9.8000000000000004E-2</v>
      </c>
      <c r="S1478" s="283"/>
      <c r="T1478" s="283">
        <v>0</v>
      </c>
      <c r="U1478" s="287"/>
      <c r="V1478" s="161">
        <f>T1478*H1478</f>
        <v>0</v>
      </c>
      <c r="AT1478" s="268" t="s">
        <v>292</v>
      </c>
      <c r="AV1478" s="268" t="s">
        <v>217</v>
      </c>
      <c r="AW1478" s="268" t="s">
        <v>79</v>
      </c>
      <c r="BA1478" s="268" t="s">
        <v>137</v>
      </c>
      <c r="BG1478" s="162">
        <f>IF(N1478="základní",J1478,0)</f>
        <v>0</v>
      </c>
      <c r="BH1478" s="162">
        <f>IF(N1478="snížená",J1478,0)</f>
        <v>20230</v>
      </c>
      <c r="BI1478" s="162">
        <f>IF(N1478="zákl. přenesená",J1478,0)</f>
        <v>0</v>
      </c>
      <c r="BJ1478" s="162">
        <f>IF(N1478="sníž. přenesená",J1478,0)</f>
        <v>0</v>
      </c>
      <c r="BK1478" s="162">
        <f>IF(N1478="nulová",J1478,0)</f>
        <v>0</v>
      </c>
      <c r="BL1478" s="268" t="s">
        <v>79</v>
      </c>
      <c r="BM1478" s="162">
        <f>ROUND(I1478*H1478,2)</f>
        <v>20230</v>
      </c>
      <c r="BN1478" s="268" t="s">
        <v>205</v>
      </c>
      <c r="BO1478" s="268" t="s">
        <v>1984</v>
      </c>
    </row>
    <row r="1479" spans="1:67" s="11" customFormat="1" x14ac:dyDescent="0.2">
      <c r="A1479" s="241"/>
      <c r="B1479" s="173"/>
      <c r="C1479" s="198"/>
      <c r="D1479" s="165" t="s">
        <v>146</v>
      </c>
      <c r="E1479" s="175" t="s">
        <v>1</v>
      </c>
      <c r="F1479" s="175" t="s">
        <v>172</v>
      </c>
      <c r="G1479" s="174"/>
      <c r="H1479" s="176">
        <v>7</v>
      </c>
      <c r="I1479" s="177"/>
      <c r="J1479" s="174"/>
      <c r="K1479" s="174"/>
      <c r="L1479" s="178"/>
      <c r="M1479" s="179"/>
      <c r="N1479" s="180"/>
      <c r="O1479" s="180"/>
      <c r="P1479" s="180"/>
      <c r="Q1479" s="180"/>
      <c r="R1479" s="180"/>
      <c r="S1479" s="283"/>
      <c r="T1479" s="290"/>
      <c r="U1479" s="287"/>
      <c r="V1479" s="181"/>
      <c r="AV1479" s="182" t="s">
        <v>146</v>
      </c>
      <c r="AW1479" s="182" t="s">
        <v>79</v>
      </c>
      <c r="AX1479" s="11" t="s">
        <v>79</v>
      </c>
      <c r="AY1479" s="11" t="s">
        <v>28</v>
      </c>
      <c r="AZ1479" s="11" t="s">
        <v>66</v>
      </c>
      <c r="BA1479" s="182" t="s">
        <v>137</v>
      </c>
    </row>
    <row r="1480" spans="1:67" s="266" customFormat="1" ht="16.5" customHeight="1" x14ac:dyDescent="0.2">
      <c r="A1480" s="241"/>
      <c r="B1480" s="28"/>
      <c r="C1480" s="214" t="s">
        <v>1985</v>
      </c>
      <c r="D1480" s="183" t="s">
        <v>217</v>
      </c>
      <c r="E1480" s="320" t="s">
        <v>1986</v>
      </c>
      <c r="F1480" s="321" t="s">
        <v>1987</v>
      </c>
      <c r="G1480" s="183" t="s">
        <v>285</v>
      </c>
      <c r="H1480" s="184">
        <v>3</v>
      </c>
      <c r="I1480" s="185">
        <v>2900</v>
      </c>
      <c r="J1480" s="186">
        <f>ROUND(I1480*H1480,2)</f>
        <v>8700</v>
      </c>
      <c r="K1480" s="321" t="s">
        <v>143</v>
      </c>
      <c r="L1480" s="187"/>
      <c r="M1480" s="188" t="s">
        <v>1</v>
      </c>
      <c r="N1480" s="189" t="s">
        <v>38</v>
      </c>
      <c r="O1480" s="53"/>
      <c r="P1480" s="160">
        <f>O1480*H1480</f>
        <v>0</v>
      </c>
      <c r="Q1480" s="160">
        <v>1.6E-2</v>
      </c>
      <c r="R1480" s="160">
        <f>Q1480*H1480</f>
        <v>4.8000000000000001E-2</v>
      </c>
      <c r="S1480" s="283"/>
      <c r="T1480" s="283">
        <v>0</v>
      </c>
      <c r="U1480" s="287"/>
      <c r="V1480" s="161">
        <f>T1480*H1480</f>
        <v>0</v>
      </c>
      <c r="AT1480" s="268" t="s">
        <v>292</v>
      </c>
      <c r="AV1480" s="268" t="s">
        <v>217</v>
      </c>
      <c r="AW1480" s="268" t="s">
        <v>79</v>
      </c>
      <c r="BA1480" s="268" t="s">
        <v>137</v>
      </c>
      <c r="BG1480" s="162">
        <f>IF(N1480="základní",J1480,0)</f>
        <v>0</v>
      </c>
      <c r="BH1480" s="162">
        <f>IF(N1480="snížená",J1480,0)</f>
        <v>8700</v>
      </c>
      <c r="BI1480" s="162">
        <f>IF(N1480="zákl. přenesená",J1480,0)</f>
        <v>0</v>
      </c>
      <c r="BJ1480" s="162">
        <f>IF(N1480="sníž. přenesená",J1480,0)</f>
        <v>0</v>
      </c>
      <c r="BK1480" s="162">
        <f>IF(N1480="nulová",J1480,0)</f>
        <v>0</v>
      </c>
      <c r="BL1480" s="268" t="s">
        <v>79</v>
      </c>
      <c r="BM1480" s="162">
        <f>ROUND(I1480*H1480,2)</f>
        <v>8700</v>
      </c>
      <c r="BN1480" s="268" t="s">
        <v>205</v>
      </c>
      <c r="BO1480" s="268" t="s">
        <v>1988</v>
      </c>
    </row>
    <row r="1481" spans="1:67" s="11" customFormat="1" x14ac:dyDescent="0.2">
      <c r="A1481" s="241"/>
      <c r="B1481" s="173"/>
      <c r="C1481" s="198"/>
      <c r="D1481" s="165" t="s">
        <v>146</v>
      </c>
      <c r="E1481" s="175" t="s">
        <v>1</v>
      </c>
      <c r="F1481" s="175" t="s">
        <v>153</v>
      </c>
      <c r="G1481" s="174"/>
      <c r="H1481" s="176">
        <v>3</v>
      </c>
      <c r="I1481" s="177"/>
      <c r="J1481" s="174"/>
      <c r="K1481" s="174"/>
      <c r="L1481" s="178"/>
      <c r="M1481" s="179"/>
      <c r="N1481" s="180"/>
      <c r="O1481" s="180"/>
      <c r="P1481" s="180"/>
      <c r="Q1481" s="180"/>
      <c r="R1481" s="180"/>
      <c r="S1481" s="283"/>
      <c r="T1481" s="290"/>
      <c r="U1481" s="287"/>
      <c r="V1481" s="181"/>
      <c r="AV1481" s="182" t="s">
        <v>146</v>
      </c>
      <c r="AW1481" s="182" t="s">
        <v>79</v>
      </c>
      <c r="AX1481" s="11" t="s">
        <v>79</v>
      </c>
      <c r="AY1481" s="11" t="s">
        <v>28</v>
      </c>
      <c r="AZ1481" s="11" t="s">
        <v>66</v>
      </c>
      <c r="BA1481" s="182" t="s">
        <v>137</v>
      </c>
    </row>
    <row r="1482" spans="1:67" s="266" customFormat="1" ht="16.5" customHeight="1" x14ac:dyDescent="0.2">
      <c r="A1482" s="241"/>
      <c r="B1482" s="28"/>
      <c r="C1482" s="214" t="s">
        <v>1989</v>
      </c>
      <c r="D1482" s="183" t="s">
        <v>217</v>
      </c>
      <c r="E1482" s="320" t="s">
        <v>1990</v>
      </c>
      <c r="F1482" s="321" t="s">
        <v>1991</v>
      </c>
      <c r="G1482" s="183" t="s">
        <v>285</v>
      </c>
      <c r="H1482" s="184">
        <v>3</v>
      </c>
      <c r="I1482" s="185">
        <v>3900</v>
      </c>
      <c r="J1482" s="186">
        <f>ROUND(I1482*H1482,2)</f>
        <v>11700</v>
      </c>
      <c r="K1482" s="321" t="s">
        <v>143</v>
      </c>
      <c r="L1482" s="187"/>
      <c r="M1482" s="188" t="s">
        <v>1</v>
      </c>
      <c r="N1482" s="189" t="s">
        <v>38</v>
      </c>
      <c r="O1482" s="53"/>
      <c r="P1482" s="160">
        <f>O1482*H1482</f>
        <v>0</v>
      </c>
      <c r="Q1482" s="160">
        <v>2.4E-2</v>
      </c>
      <c r="R1482" s="160">
        <f>Q1482*H1482</f>
        <v>7.2000000000000008E-2</v>
      </c>
      <c r="S1482" s="283"/>
      <c r="T1482" s="283">
        <v>0</v>
      </c>
      <c r="U1482" s="287"/>
      <c r="V1482" s="161">
        <f>T1482*H1482</f>
        <v>0</v>
      </c>
      <c r="AT1482" s="268" t="s">
        <v>292</v>
      </c>
      <c r="AV1482" s="268" t="s">
        <v>217</v>
      </c>
      <c r="AW1482" s="268" t="s">
        <v>79</v>
      </c>
      <c r="BA1482" s="268" t="s">
        <v>137</v>
      </c>
      <c r="BG1482" s="162">
        <f>IF(N1482="základní",J1482,0)</f>
        <v>0</v>
      </c>
      <c r="BH1482" s="162">
        <f>IF(N1482="snížená",J1482,0)</f>
        <v>11700</v>
      </c>
      <c r="BI1482" s="162">
        <f>IF(N1482="zákl. přenesená",J1482,0)</f>
        <v>0</v>
      </c>
      <c r="BJ1482" s="162">
        <f>IF(N1482="sníž. přenesená",J1482,0)</f>
        <v>0</v>
      </c>
      <c r="BK1482" s="162">
        <f>IF(N1482="nulová",J1482,0)</f>
        <v>0</v>
      </c>
      <c r="BL1482" s="268" t="s">
        <v>79</v>
      </c>
      <c r="BM1482" s="162">
        <f>ROUND(I1482*H1482,2)</f>
        <v>11700</v>
      </c>
      <c r="BN1482" s="268" t="s">
        <v>205</v>
      </c>
      <c r="BO1482" s="268" t="s">
        <v>1992</v>
      </c>
    </row>
    <row r="1483" spans="1:67" s="11" customFormat="1" x14ac:dyDescent="0.2">
      <c r="A1483" s="241"/>
      <c r="B1483" s="173"/>
      <c r="C1483" s="198"/>
      <c r="D1483" s="165" t="s">
        <v>146</v>
      </c>
      <c r="E1483" s="175" t="s">
        <v>1</v>
      </c>
      <c r="F1483" s="175" t="s">
        <v>153</v>
      </c>
      <c r="G1483" s="174"/>
      <c r="H1483" s="176">
        <v>3</v>
      </c>
      <c r="I1483" s="177"/>
      <c r="J1483" s="174"/>
      <c r="K1483" s="174"/>
      <c r="L1483" s="178"/>
      <c r="M1483" s="179"/>
      <c r="N1483" s="180"/>
      <c r="O1483" s="180"/>
      <c r="P1483" s="180"/>
      <c r="Q1483" s="180"/>
      <c r="R1483" s="180"/>
      <c r="S1483" s="283"/>
      <c r="T1483" s="290"/>
      <c r="U1483" s="287"/>
      <c r="V1483" s="181"/>
      <c r="AV1483" s="182" t="s">
        <v>146</v>
      </c>
      <c r="AW1483" s="182" t="s">
        <v>79</v>
      </c>
      <c r="AX1483" s="11" t="s">
        <v>79</v>
      </c>
      <c r="AY1483" s="11" t="s">
        <v>28</v>
      </c>
      <c r="AZ1483" s="11" t="s">
        <v>66</v>
      </c>
      <c r="BA1483" s="182" t="s">
        <v>137</v>
      </c>
    </row>
    <row r="1484" spans="1:67" s="266" customFormat="1" ht="16.5" customHeight="1" x14ac:dyDescent="0.2">
      <c r="A1484" s="241"/>
      <c r="B1484" s="28"/>
      <c r="C1484" s="214" t="s">
        <v>1993</v>
      </c>
      <c r="D1484" s="183" t="s">
        <v>217</v>
      </c>
      <c r="E1484" s="320" t="s">
        <v>1994</v>
      </c>
      <c r="F1484" s="321" t="s">
        <v>1995</v>
      </c>
      <c r="G1484" s="183" t="s">
        <v>285</v>
      </c>
      <c r="H1484" s="184">
        <v>6</v>
      </c>
      <c r="I1484" s="185">
        <v>4200</v>
      </c>
      <c r="J1484" s="186">
        <f>ROUND(I1484*H1484,2)</f>
        <v>25200</v>
      </c>
      <c r="K1484" s="321" t="s">
        <v>143</v>
      </c>
      <c r="L1484" s="187"/>
      <c r="M1484" s="188" t="s">
        <v>1</v>
      </c>
      <c r="N1484" s="189" t="s">
        <v>38</v>
      </c>
      <c r="O1484" s="53"/>
      <c r="P1484" s="160">
        <f>O1484*H1484</f>
        <v>0</v>
      </c>
      <c r="Q1484" s="160">
        <v>3.7999999999999999E-2</v>
      </c>
      <c r="R1484" s="160">
        <f>Q1484*H1484</f>
        <v>0.22799999999999998</v>
      </c>
      <c r="S1484" s="283"/>
      <c r="T1484" s="283">
        <v>0</v>
      </c>
      <c r="U1484" s="287"/>
      <c r="V1484" s="161">
        <f>T1484*H1484</f>
        <v>0</v>
      </c>
      <c r="AT1484" s="268" t="s">
        <v>292</v>
      </c>
      <c r="AV1484" s="268" t="s">
        <v>217</v>
      </c>
      <c r="AW1484" s="268" t="s">
        <v>79</v>
      </c>
      <c r="BA1484" s="268" t="s">
        <v>137</v>
      </c>
      <c r="BG1484" s="162">
        <f>IF(N1484="základní",J1484,0)</f>
        <v>0</v>
      </c>
      <c r="BH1484" s="162">
        <f>IF(N1484="snížená",J1484,0)</f>
        <v>25200</v>
      </c>
      <c r="BI1484" s="162">
        <f>IF(N1484="zákl. přenesená",J1484,0)</f>
        <v>0</v>
      </c>
      <c r="BJ1484" s="162">
        <f>IF(N1484="sníž. přenesená",J1484,0)</f>
        <v>0</v>
      </c>
      <c r="BK1484" s="162">
        <f>IF(N1484="nulová",J1484,0)</f>
        <v>0</v>
      </c>
      <c r="BL1484" s="268" t="s">
        <v>79</v>
      </c>
      <c r="BM1484" s="162">
        <f>ROUND(I1484*H1484,2)</f>
        <v>25200</v>
      </c>
      <c r="BN1484" s="268" t="s">
        <v>205</v>
      </c>
      <c r="BO1484" s="268" t="s">
        <v>1996</v>
      </c>
    </row>
    <row r="1485" spans="1:67" s="11" customFormat="1" x14ac:dyDescent="0.2">
      <c r="A1485" s="241"/>
      <c r="B1485" s="173"/>
      <c r="C1485" s="198"/>
      <c r="D1485" s="165" t="s">
        <v>146</v>
      </c>
      <c r="E1485" s="175" t="s">
        <v>1</v>
      </c>
      <c r="F1485" s="175" t="s">
        <v>167</v>
      </c>
      <c r="G1485" s="174"/>
      <c r="H1485" s="176">
        <v>6</v>
      </c>
      <c r="I1485" s="177"/>
      <c r="J1485" s="174"/>
      <c r="K1485" s="174"/>
      <c r="L1485" s="178"/>
      <c r="M1485" s="179"/>
      <c r="N1485" s="180"/>
      <c r="O1485" s="180"/>
      <c r="P1485" s="180"/>
      <c r="Q1485" s="180"/>
      <c r="R1485" s="180"/>
      <c r="S1485" s="283"/>
      <c r="T1485" s="290"/>
      <c r="U1485" s="287"/>
      <c r="V1485" s="181"/>
      <c r="AV1485" s="182" t="s">
        <v>146</v>
      </c>
      <c r="AW1485" s="182" t="s">
        <v>79</v>
      </c>
      <c r="AX1485" s="11" t="s">
        <v>79</v>
      </c>
      <c r="AY1485" s="11" t="s">
        <v>28</v>
      </c>
      <c r="AZ1485" s="11" t="s">
        <v>66</v>
      </c>
      <c r="BA1485" s="182" t="s">
        <v>137</v>
      </c>
    </row>
    <row r="1486" spans="1:67" s="266" customFormat="1" ht="16.5" customHeight="1" x14ac:dyDescent="0.2">
      <c r="A1486" s="241"/>
      <c r="B1486" s="28"/>
      <c r="C1486" s="214" t="s">
        <v>1997</v>
      </c>
      <c r="D1486" s="183" t="s">
        <v>217</v>
      </c>
      <c r="E1486" s="320" t="s">
        <v>1998</v>
      </c>
      <c r="F1486" s="321" t="s">
        <v>1999</v>
      </c>
      <c r="G1486" s="183" t="s">
        <v>285</v>
      </c>
      <c r="H1486" s="184">
        <v>1</v>
      </c>
      <c r="I1486" s="185">
        <v>5800</v>
      </c>
      <c r="J1486" s="186">
        <f>ROUND(I1486*H1486,2)</f>
        <v>5800</v>
      </c>
      <c r="K1486" s="321" t="s">
        <v>1</v>
      </c>
      <c r="L1486" s="187"/>
      <c r="M1486" s="188" t="s">
        <v>1</v>
      </c>
      <c r="N1486" s="189" t="s">
        <v>38</v>
      </c>
      <c r="O1486" s="53"/>
      <c r="P1486" s="160">
        <f>O1486*H1486</f>
        <v>0</v>
      </c>
      <c r="Q1486" s="160">
        <v>3.7999999999999999E-2</v>
      </c>
      <c r="R1486" s="160">
        <f>Q1486*H1486</f>
        <v>3.7999999999999999E-2</v>
      </c>
      <c r="S1486" s="283"/>
      <c r="T1486" s="283">
        <v>0</v>
      </c>
      <c r="U1486" s="287"/>
      <c r="V1486" s="161">
        <f>T1486*H1486</f>
        <v>0</v>
      </c>
      <c r="AT1486" s="268" t="s">
        <v>292</v>
      </c>
      <c r="AV1486" s="268" t="s">
        <v>217</v>
      </c>
      <c r="AW1486" s="268" t="s">
        <v>79</v>
      </c>
      <c r="BA1486" s="268" t="s">
        <v>137</v>
      </c>
      <c r="BG1486" s="162">
        <f>IF(N1486="základní",J1486,0)</f>
        <v>0</v>
      </c>
      <c r="BH1486" s="162">
        <f>IF(N1486="snížená",J1486,0)</f>
        <v>5800</v>
      </c>
      <c r="BI1486" s="162">
        <f>IF(N1486="zákl. přenesená",J1486,0)</f>
        <v>0</v>
      </c>
      <c r="BJ1486" s="162">
        <f>IF(N1486="sníž. přenesená",J1486,0)</f>
        <v>0</v>
      </c>
      <c r="BK1486" s="162">
        <f>IF(N1486="nulová",J1486,0)</f>
        <v>0</v>
      </c>
      <c r="BL1486" s="268" t="s">
        <v>79</v>
      </c>
      <c r="BM1486" s="162">
        <f>ROUND(I1486*H1486,2)</f>
        <v>5800</v>
      </c>
      <c r="BN1486" s="268" t="s">
        <v>205</v>
      </c>
      <c r="BO1486" s="268" t="s">
        <v>2000</v>
      </c>
    </row>
    <row r="1487" spans="1:67" s="11" customFormat="1" x14ac:dyDescent="0.2">
      <c r="A1487" s="241"/>
      <c r="B1487" s="173"/>
      <c r="C1487" s="198"/>
      <c r="D1487" s="165" t="s">
        <v>146</v>
      </c>
      <c r="E1487" s="175" t="s">
        <v>1</v>
      </c>
      <c r="F1487" s="175" t="s">
        <v>73</v>
      </c>
      <c r="G1487" s="174"/>
      <c r="H1487" s="176">
        <v>1</v>
      </c>
      <c r="I1487" s="177"/>
      <c r="J1487" s="174"/>
      <c r="K1487" s="174"/>
      <c r="L1487" s="178"/>
      <c r="M1487" s="179"/>
      <c r="N1487" s="180"/>
      <c r="O1487" s="180"/>
      <c r="P1487" s="180"/>
      <c r="Q1487" s="180"/>
      <c r="R1487" s="180"/>
      <c r="S1487" s="283"/>
      <c r="T1487" s="290"/>
      <c r="U1487" s="287"/>
      <c r="V1487" s="181"/>
      <c r="AV1487" s="182" t="s">
        <v>146</v>
      </c>
      <c r="AW1487" s="182" t="s">
        <v>79</v>
      </c>
      <c r="AX1487" s="11" t="s">
        <v>79</v>
      </c>
      <c r="AY1487" s="11" t="s">
        <v>28</v>
      </c>
      <c r="AZ1487" s="11" t="s">
        <v>66</v>
      </c>
      <c r="BA1487" s="182" t="s">
        <v>137</v>
      </c>
    </row>
    <row r="1488" spans="1:67" s="266" customFormat="1" ht="16.5" customHeight="1" x14ac:dyDescent="0.2">
      <c r="A1488" s="241"/>
      <c r="B1488" s="28"/>
      <c r="C1488" s="214" t="s">
        <v>2001</v>
      </c>
      <c r="D1488" s="183" t="s">
        <v>217</v>
      </c>
      <c r="E1488" s="320" t="s">
        <v>2002</v>
      </c>
      <c r="F1488" s="321" t="s">
        <v>2003</v>
      </c>
      <c r="G1488" s="183" t="s">
        <v>285</v>
      </c>
      <c r="H1488" s="184">
        <v>1</v>
      </c>
      <c r="I1488" s="185">
        <v>4200</v>
      </c>
      <c r="J1488" s="186">
        <f>ROUND(I1488*H1488,2)</f>
        <v>4200</v>
      </c>
      <c r="K1488" s="321" t="s">
        <v>143</v>
      </c>
      <c r="L1488" s="187"/>
      <c r="M1488" s="188" t="s">
        <v>1</v>
      </c>
      <c r="N1488" s="189" t="s">
        <v>38</v>
      </c>
      <c r="O1488" s="53"/>
      <c r="P1488" s="160">
        <f>O1488*H1488</f>
        <v>0</v>
      </c>
      <c r="Q1488" s="160">
        <v>4.2999999999999997E-2</v>
      </c>
      <c r="R1488" s="160">
        <f>Q1488*H1488</f>
        <v>4.2999999999999997E-2</v>
      </c>
      <c r="S1488" s="283"/>
      <c r="T1488" s="283">
        <v>0</v>
      </c>
      <c r="U1488" s="287"/>
      <c r="V1488" s="161">
        <f>T1488*H1488</f>
        <v>0</v>
      </c>
      <c r="AT1488" s="268" t="s">
        <v>292</v>
      </c>
      <c r="AV1488" s="268" t="s">
        <v>217</v>
      </c>
      <c r="AW1488" s="268" t="s">
        <v>79</v>
      </c>
      <c r="BA1488" s="268" t="s">
        <v>137</v>
      </c>
      <c r="BG1488" s="162">
        <f>IF(N1488="základní",J1488,0)</f>
        <v>0</v>
      </c>
      <c r="BH1488" s="162">
        <f>IF(N1488="snížená",J1488,0)</f>
        <v>4200</v>
      </c>
      <c r="BI1488" s="162">
        <f>IF(N1488="zákl. přenesená",J1488,0)</f>
        <v>0</v>
      </c>
      <c r="BJ1488" s="162">
        <f>IF(N1488="sníž. přenesená",J1488,0)</f>
        <v>0</v>
      </c>
      <c r="BK1488" s="162">
        <f>IF(N1488="nulová",J1488,0)</f>
        <v>0</v>
      </c>
      <c r="BL1488" s="268" t="s">
        <v>79</v>
      </c>
      <c r="BM1488" s="162">
        <f>ROUND(I1488*H1488,2)</f>
        <v>4200</v>
      </c>
      <c r="BN1488" s="268" t="s">
        <v>205</v>
      </c>
      <c r="BO1488" s="268" t="s">
        <v>2004</v>
      </c>
    </row>
    <row r="1489" spans="1:67" s="11" customFormat="1" x14ac:dyDescent="0.2">
      <c r="A1489" s="241"/>
      <c r="B1489" s="173"/>
      <c r="C1489" s="198"/>
      <c r="D1489" s="165" t="s">
        <v>146</v>
      </c>
      <c r="E1489" s="175" t="s">
        <v>1</v>
      </c>
      <c r="F1489" s="175" t="s">
        <v>73</v>
      </c>
      <c r="G1489" s="174"/>
      <c r="H1489" s="176">
        <v>1</v>
      </c>
      <c r="I1489" s="177"/>
      <c r="J1489" s="174"/>
      <c r="K1489" s="174"/>
      <c r="L1489" s="178"/>
      <c r="M1489" s="179"/>
      <c r="N1489" s="180"/>
      <c r="O1489" s="180"/>
      <c r="P1489" s="180"/>
      <c r="Q1489" s="180"/>
      <c r="R1489" s="180"/>
      <c r="S1489" s="283"/>
      <c r="T1489" s="290"/>
      <c r="U1489" s="287"/>
      <c r="V1489" s="181"/>
      <c r="AV1489" s="182" t="s">
        <v>146</v>
      </c>
      <c r="AW1489" s="182" t="s">
        <v>79</v>
      </c>
      <c r="AX1489" s="11" t="s">
        <v>79</v>
      </c>
      <c r="AY1489" s="11" t="s">
        <v>28</v>
      </c>
      <c r="AZ1489" s="11" t="s">
        <v>66</v>
      </c>
      <c r="BA1489" s="182" t="s">
        <v>137</v>
      </c>
    </row>
    <row r="1490" spans="1:67" s="266" customFormat="1" ht="16.5" customHeight="1" x14ac:dyDescent="0.2">
      <c r="A1490" s="241"/>
      <c r="B1490" s="28"/>
      <c r="C1490" s="227" t="s">
        <v>2581</v>
      </c>
      <c r="D1490" s="228" t="s">
        <v>217</v>
      </c>
      <c r="E1490" s="329" t="s">
        <v>2002</v>
      </c>
      <c r="F1490" s="330" t="s">
        <v>2582</v>
      </c>
      <c r="G1490" s="228" t="s">
        <v>285</v>
      </c>
      <c r="H1490" s="229">
        <v>-1</v>
      </c>
      <c r="I1490" s="230">
        <v>4200</v>
      </c>
      <c r="J1490" s="231">
        <f>ROUND(I1490*H1490,2)</f>
        <v>-4200</v>
      </c>
      <c r="K1490" s="330" t="s">
        <v>143</v>
      </c>
      <c r="L1490" s="187"/>
      <c r="M1490" s="188" t="s">
        <v>1</v>
      </c>
      <c r="N1490" s="189" t="s">
        <v>38</v>
      </c>
      <c r="O1490" s="53"/>
      <c r="P1490" s="160">
        <f>O1490*H1490</f>
        <v>0</v>
      </c>
      <c r="Q1490" s="160">
        <v>4.2999999999999997E-2</v>
      </c>
      <c r="R1490" s="160"/>
      <c r="S1490" s="292">
        <f>Q1490*H1490</f>
        <v>-4.2999999999999997E-2</v>
      </c>
      <c r="T1490" s="283">
        <v>0</v>
      </c>
      <c r="U1490" s="287"/>
      <c r="V1490" s="161">
        <f>T1490*H1490</f>
        <v>0</v>
      </c>
      <c r="AT1490" s="268" t="s">
        <v>292</v>
      </c>
      <c r="AV1490" s="268" t="s">
        <v>217</v>
      </c>
      <c r="AW1490" s="268" t="s">
        <v>79</v>
      </c>
      <c r="BA1490" s="268" t="s">
        <v>137</v>
      </c>
      <c r="BG1490" s="162">
        <f>IF(N1490="základní",J1490,0)</f>
        <v>0</v>
      </c>
      <c r="BH1490" s="162">
        <f>IF(N1490="snížená",J1490,0)</f>
        <v>-4200</v>
      </c>
      <c r="BI1490" s="162">
        <f>IF(N1490="zákl. přenesená",J1490,0)</f>
        <v>0</v>
      </c>
      <c r="BJ1490" s="162">
        <f>IF(N1490="sníž. přenesená",J1490,0)</f>
        <v>0</v>
      </c>
      <c r="BK1490" s="162">
        <f>IF(N1490="nulová",J1490,0)</f>
        <v>0</v>
      </c>
      <c r="BL1490" s="268" t="s">
        <v>79</v>
      </c>
      <c r="BM1490" s="162">
        <f>ROUND(I1490*H1490,2)</f>
        <v>-4200</v>
      </c>
      <c r="BN1490" s="268" t="s">
        <v>205</v>
      </c>
      <c r="BO1490" s="268" t="s">
        <v>2004</v>
      </c>
    </row>
    <row r="1491" spans="1:67" s="11" customFormat="1" x14ac:dyDescent="0.2">
      <c r="A1491" s="241"/>
      <c r="B1491" s="173"/>
      <c r="C1491" s="198"/>
      <c r="D1491" s="165" t="s">
        <v>146</v>
      </c>
      <c r="E1491" s="175" t="s">
        <v>1</v>
      </c>
      <c r="F1491" s="175">
        <v>-1</v>
      </c>
      <c r="G1491" s="174"/>
      <c r="H1491" s="176">
        <v>-1</v>
      </c>
      <c r="I1491" s="177"/>
      <c r="J1491" s="174"/>
      <c r="K1491" s="174"/>
      <c r="L1491" s="178"/>
      <c r="M1491" s="179"/>
      <c r="N1491" s="180"/>
      <c r="O1491" s="180"/>
      <c r="P1491" s="180"/>
      <c r="Q1491" s="180"/>
      <c r="R1491" s="180"/>
      <c r="S1491" s="283"/>
      <c r="T1491" s="290"/>
      <c r="U1491" s="287"/>
      <c r="V1491" s="181"/>
      <c r="AV1491" s="182" t="s">
        <v>146</v>
      </c>
      <c r="AW1491" s="182" t="s">
        <v>79</v>
      </c>
      <c r="AX1491" s="11" t="s">
        <v>79</v>
      </c>
      <c r="AY1491" s="11" t="s">
        <v>28</v>
      </c>
      <c r="AZ1491" s="11" t="s">
        <v>66</v>
      </c>
      <c r="BA1491" s="182" t="s">
        <v>137</v>
      </c>
    </row>
    <row r="1492" spans="1:67" s="266" customFormat="1" ht="16.5" customHeight="1" x14ac:dyDescent="0.2">
      <c r="A1492" s="241"/>
      <c r="B1492" s="28"/>
      <c r="C1492" s="214" t="s">
        <v>2005</v>
      </c>
      <c r="D1492" s="183" t="s">
        <v>217</v>
      </c>
      <c r="E1492" s="320" t="s">
        <v>2006</v>
      </c>
      <c r="F1492" s="321" t="s">
        <v>2007</v>
      </c>
      <c r="G1492" s="183" t="s">
        <v>285</v>
      </c>
      <c r="H1492" s="184">
        <v>1</v>
      </c>
      <c r="I1492" s="185">
        <v>4000</v>
      </c>
      <c r="J1492" s="186">
        <f>ROUND(I1492*H1492,2)</f>
        <v>4000</v>
      </c>
      <c r="K1492" s="321" t="s">
        <v>143</v>
      </c>
      <c r="L1492" s="187"/>
      <c r="M1492" s="188" t="s">
        <v>1</v>
      </c>
      <c r="N1492" s="189" t="s">
        <v>38</v>
      </c>
      <c r="O1492" s="53"/>
      <c r="P1492" s="160">
        <f>O1492*H1492</f>
        <v>0</v>
      </c>
      <c r="Q1492" s="160">
        <v>2.3E-2</v>
      </c>
      <c r="R1492" s="160">
        <f>Q1492*H1492</f>
        <v>2.3E-2</v>
      </c>
      <c r="S1492" s="283"/>
      <c r="T1492" s="283">
        <v>0</v>
      </c>
      <c r="U1492" s="287"/>
      <c r="V1492" s="161">
        <f>T1492*H1492</f>
        <v>0</v>
      </c>
      <c r="AT1492" s="268" t="s">
        <v>292</v>
      </c>
      <c r="AV1492" s="268" t="s">
        <v>217</v>
      </c>
      <c r="AW1492" s="268" t="s">
        <v>79</v>
      </c>
      <c r="BA1492" s="268" t="s">
        <v>137</v>
      </c>
      <c r="BG1492" s="162">
        <f>IF(N1492="základní",J1492,0)</f>
        <v>0</v>
      </c>
      <c r="BH1492" s="162">
        <f>IF(N1492="snížená",J1492,0)</f>
        <v>4000</v>
      </c>
      <c r="BI1492" s="162">
        <f>IF(N1492="zákl. přenesená",J1492,0)</f>
        <v>0</v>
      </c>
      <c r="BJ1492" s="162">
        <f>IF(N1492="sníž. přenesená",J1492,0)</f>
        <v>0</v>
      </c>
      <c r="BK1492" s="162">
        <f>IF(N1492="nulová",J1492,0)</f>
        <v>0</v>
      </c>
      <c r="BL1492" s="268" t="s">
        <v>79</v>
      </c>
      <c r="BM1492" s="162">
        <f>ROUND(I1492*H1492,2)</f>
        <v>4000</v>
      </c>
      <c r="BN1492" s="268" t="s">
        <v>205</v>
      </c>
      <c r="BO1492" s="268" t="s">
        <v>2008</v>
      </c>
    </row>
    <row r="1493" spans="1:67" s="11" customFormat="1" x14ac:dyDescent="0.2">
      <c r="A1493" s="241"/>
      <c r="B1493" s="173"/>
      <c r="C1493" s="198"/>
      <c r="D1493" s="165" t="s">
        <v>146</v>
      </c>
      <c r="E1493" s="175" t="s">
        <v>1</v>
      </c>
      <c r="F1493" s="175" t="s">
        <v>73</v>
      </c>
      <c r="G1493" s="174"/>
      <c r="H1493" s="176">
        <v>1</v>
      </c>
      <c r="I1493" s="177"/>
      <c r="J1493" s="174"/>
      <c r="K1493" s="174"/>
      <c r="L1493" s="178"/>
      <c r="M1493" s="179"/>
      <c r="N1493" s="180"/>
      <c r="O1493" s="180"/>
      <c r="P1493" s="180"/>
      <c r="Q1493" s="180"/>
      <c r="R1493" s="180"/>
      <c r="S1493" s="283"/>
      <c r="T1493" s="290"/>
      <c r="U1493" s="287"/>
      <c r="V1493" s="181"/>
      <c r="AV1493" s="182" t="s">
        <v>146</v>
      </c>
      <c r="AW1493" s="182" t="s">
        <v>79</v>
      </c>
      <c r="AX1493" s="11" t="s">
        <v>79</v>
      </c>
      <c r="AY1493" s="11" t="s">
        <v>28</v>
      </c>
      <c r="AZ1493" s="11" t="s">
        <v>66</v>
      </c>
      <c r="BA1493" s="182" t="s">
        <v>137</v>
      </c>
    </row>
    <row r="1494" spans="1:67" s="266" customFormat="1" ht="16.5" customHeight="1" x14ac:dyDescent="0.2">
      <c r="A1494" s="241"/>
      <c r="B1494" s="28"/>
      <c r="C1494" s="214" t="s">
        <v>2009</v>
      </c>
      <c r="D1494" s="183" t="s">
        <v>217</v>
      </c>
      <c r="E1494" s="320" t="s">
        <v>2010</v>
      </c>
      <c r="F1494" s="321" t="s">
        <v>2011</v>
      </c>
      <c r="G1494" s="183" t="s">
        <v>285</v>
      </c>
      <c r="H1494" s="184">
        <v>1</v>
      </c>
      <c r="I1494" s="185">
        <v>5500</v>
      </c>
      <c r="J1494" s="186">
        <f>ROUND(I1494*H1494,2)</f>
        <v>5500</v>
      </c>
      <c r="K1494" s="321" t="s">
        <v>143</v>
      </c>
      <c r="L1494" s="187"/>
      <c r="M1494" s="188" t="s">
        <v>1</v>
      </c>
      <c r="N1494" s="189" t="s">
        <v>38</v>
      </c>
      <c r="O1494" s="53"/>
      <c r="P1494" s="160">
        <f>O1494*H1494</f>
        <v>0</v>
      </c>
      <c r="Q1494" s="160">
        <v>2.7E-2</v>
      </c>
      <c r="R1494" s="160">
        <f>Q1494*H1494</f>
        <v>2.7E-2</v>
      </c>
      <c r="S1494" s="283"/>
      <c r="T1494" s="283">
        <v>0</v>
      </c>
      <c r="U1494" s="287"/>
      <c r="V1494" s="161">
        <f>T1494*H1494</f>
        <v>0</v>
      </c>
      <c r="AT1494" s="268" t="s">
        <v>292</v>
      </c>
      <c r="AV1494" s="268" t="s">
        <v>217</v>
      </c>
      <c r="AW1494" s="268" t="s">
        <v>79</v>
      </c>
      <c r="BA1494" s="268" t="s">
        <v>137</v>
      </c>
      <c r="BG1494" s="162">
        <f>IF(N1494="základní",J1494,0)</f>
        <v>0</v>
      </c>
      <c r="BH1494" s="162">
        <f>IF(N1494="snížená",J1494,0)</f>
        <v>5500</v>
      </c>
      <c r="BI1494" s="162">
        <f>IF(N1494="zákl. přenesená",J1494,0)</f>
        <v>0</v>
      </c>
      <c r="BJ1494" s="162">
        <f>IF(N1494="sníž. přenesená",J1494,0)</f>
        <v>0</v>
      </c>
      <c r="BK1494" s="162">
        <f>IF(N1494="nulová",J1494,0)</f>
        <v>0</v>
      </c>
      <c r="BL1494" s="268" t="s">
        <v>79</v>
      </c>
      <c r="BM1494" s="162">
        <f>ROUND(I1494*H1494,2)</f>
        <v>5500</v>
      </c>
      <c r="BN1494" s="268" t="s">
        <v>205</v>
      </c>
      <c r="BO1494" s="268" t="s">
        <v>2012</v>
      </c>
    </row>
    <row r="1495" spans="1:67" s="11" customFormat="1" x14ac:dyDescent="0.2">
      <c r="A1495" s="241"/>
      <c r="B1495" s="173"/>
      <c r="C1495" s="198"/>
      <c r="D1495" s="165" t="s">
        <v>146</v>
      </c>
      <c r="E1495" s="175" t="s">
        <v>1</v>
      </c>
      <c r="F1495" s="175" t="s">
        <v>73</v>
      </c>
      <c r="G1495" s="174"/>
      <c r="H1495" s="176">
        <v>1</v>
      </c>
      <c r="I1495" s="177"/>
      <c r="J1495" s="174"/>
      <c r="K1495" s="174"/>
      <c r="L1495" s="178"/>
      <c r="M1495" s="179"/>
      <c r="N1495" s="180"/>
      <c r="O1495" s="180"/>
      <c r="P1495" s="180"/>
      <c r="Q1495" s="180"/>
      <c r="R1495" s="180"/>
      <c r="S1495" s="283"/>
      <c r="T1495" s="290"/>
      <c r="U1495" s="287"/>
      <c r="V1495" s="181"/>
      <c r="AV1495" s="182" t="s">
        <v>146</v>
      </c>
      <c r="AW1495" s="182" t="s">
        <v>79</v>
      </c>
      <c r="AX1495" s="11" t="s">
        <v>79</v>
      </c>
      <c r="AY1495" s="11" t="s">
        <v>28</v>
      </c>
      <c r="AZ1495" s="11" t="s">
        <v>66</v>
      </c>
      <c r="BA1495" s="182" t="s">
        <v>137</v>
      </c>
    </row>
    <row r="1496" spans="1:67" s="266" customFormat="1" ht="16.5" customHeight="1" x14ac:dyDescent="0.2">
      <c r="A1496" s="241"/>
      <c r="B1496" s="28"/>
      <c r="C1496" s="214" t="s">
        <v>2013</v>
      </c>
      <c r="D1496" s="183" t="s">
        <v>217</v>
      </c>
      <c r="E1496" s="320" t="s">
        <v>2014</v>
      </c>
      <c r="F1496" s="321" t="s">
        <v>2015</v>
      </c>
      <c r="G1496" s="183" t="s">
        <v>285</v>
      </c>
      <c r="H1496" s="184">
        <v>1</v>
      </c>
      <c r="I1496" s="185">
        <v>5900</v>
      </c>
      <c r="J1496" s="186">
        <f>ROUND(I1496*H1496,2)</f>
        <v>5900</v>
      </c>
      <c r="K1496" s="321" t="s">
        <v>143</v>
      </c>
      <c r="L1496" s="187"/>
      <c r="M1496" s="188" t="s">
        <v>1</v>
      </c>
      <c r="N1496" s="189" t="s">
        <v>38</v>
      </c>
      <c r="O1496" s="53"/>
      <c r="P1496" s="160">
        <f>O1496*H1496</f>
        <v>0</v>
      </c>
      <c r="Q1496" s="160">
        <v>0.03</v>
      </c>
      <c r="R1496" s="160">
        <f>Q1496*H1496</f>
        <v>0.03</v>
      </c>
      <c r="S1496" s="283"/>
      <c r="T1496" s="283">
        <v>0</v>
      </c>
      <c r="U1496" s="287"/>
      <c r="V1496" s="161">
        <f>T1496*H1496</f>
        <v>0</v>
      </c>
      <c r="AT1496" s="268" t="s">
        <v>292</v>
      </c>
      <c r="AV1496" s="268" t="s">
        <v>217</v>
      </c>
      <c r="AW1496" s="268" t="s">
        <v>79</v>
      </c>
      <c r="BA1496" s="268" t="s">
        <v>137</v>
      </c>
      <c r="BG1496" s="162">
        <f>IF(N1496="základní",J1496,0)</f>
        <v>0</v>
      </c>
      <c r="BH1496" s="162">
        <f>IF(N1496="snížená",J1496,0)</f>
        <v>5900</v>
      </c>
      <c r="BI1496" s="162">
        <f>IF(N1496="zákl. přenesená",J1496,0)</f>
        <v>0</v>
      </c>
      <c r="BJ1496" s="162">
        <f>IF(N1496="sníž. přenesená",J1496,0)</f>
        <v>0</v>
      </c>
      <c r="BK1496" s="162">
        <f>IF(N1496="nulová",J1496,0)</f>
        <v>0</v>
      </c>
      <c r="BL1496" s="268" t="s">
        <v>79</v>
      </c>
      <c r="BM1496" s="162">
        <f>ROUND(I1496*H1496,2)</f>
        <v>5900</v>
      </c>
      <c r="BN1496" s="268" t="s">
        <v>205</v>
      </c>
      <c r="BO1496" s="268" t="s">
        <v>2016</v>
      </c>
    </row>
    <row r="1497" spans="1:67" s="11" customFormat="1" x14ac:dyDescent="0.2">
      <c r="A1497" s="241"/>
      <c r="B1497" s="173"/>
      <c r="C1497" s="198"/>
      <c r="D1497" s="165" t="s">
        <v>146</v>
      </c>
      <c r="E1497" s="175" t="s">
        <v>1</v>
      </c>
      <c r="F1497" s="175" t="s">
        <v>73</v>
      </c>
      <c r="G1497" s="174"/>
      <c r="H1497" s="176">
        <v>1</v>
      </c>
      <c r="I1497" s="177"/>
      <c r="J1497" s="174"/>
      <c r="K1497" s="174"/>
      <c r="L1497" s="178"/>
      <c r="M1497" s="179"/>
      <c r="N1497" s="180"/>
      <c r="O1497" s="180"/>
      <c r="P1497" s="180"/>
      <c r="Q1497" s="180"/>
      <c r="R1497" s="180"/>
      <c r="S1497" s="283"/>
      <c r="T1497" s="290"/>
      <c r="U1497" s="287"/>
      <c r="V1497" s="181"/>
      <c r="AV1497" s="182" t="s">
        <v>146</v>
      </c>
      <c r="AW1497" s="182" t="s">
        <v>79</v>
      </c>
      <c r="AX1497" s="11" t="s">
        <v>79</v>
      </c>
      <c r="AY1497" s="11" t="s">
        <v>28</v>
      </c>
      <c r="AZ1497" s="11" t="s">
        <v>66</v>
      </c>
      <c r="BA1497" s="182" t="s">
        <v>137</v>
      </c>
    </row>
    <row r="1498" spans="1:67" s="266" customFormat="1" ht="16.5" customHeight="1" x14ac:dyDescent="0.2">
      <c r="A1498" s="241"/>
      <c r="B1498" s="28"/>
      <c r="C1498" s="196" t="s">
        <v>2017</v>
      </c>
      <c r="D1498" s="154" t="s">
        <v>139</v>
      </c>
      <c r="E1498" s="318" t="s">
        <v>2018</v>
      </c>
      <c r="F1498" s="319" t="s">
        <v>2019</v>
      </c>
      <c r="G1498" s="154" t="s">
        <v>285</v>
      </c>
      <c r="H1498" s="155">
        <v>3</v>
      </c>
      <c r="I1498" s="156">
        <v>1000</v>
      </c>
      <c r="J1498" s="157">
        <f>ROUND(I1498*H1498,2)</f>
        <v>3000</v>
      </c>
      <c r="K1498" s="319" t="s">
        <v>143</v>
      </c>
      <c r="L1498" s="32"/>
      <c r="M1498" s="158" t="s">
        <v>1</v>
      </c>
      <c r="N1498" s="159" t="s">
        <v>38</v>
      </c>
      <c r="O1498" s="53"/>
      <c r="P1498" s="160">
        <f>O1498*H1498</f>
        <v>0</v>
      </c>
      <c r="Q1498" s="160">
        <v>4.6999999999999999E-4</v>
      </c>
      <c r="R1498" s="160">
        <f>Q1498*H1498</f>
        <v>1.41E-3</v>
      </c>
      <c r="S1498" s="283"/>
      <c r="T1498" s="283">
        <v>0</v>
      </c>
      <c r="U1498" s="287"/>
      <c r="V1498" s="161">
        <f>T1498*H1498</f>
        <v>0</v>
      </c>
      <c r="AT1498" s="268" t="s">
        <v>205</v>
      </c>
      <c r="AV1498" s="268" t="s">
        <v>139</v>
      </c>
      <c r="AW1498" s="268" t="s">
        <v>79</v>
      </c>
      <c r="BA1498" s="268" t="s">
        <v>137</v>
      </c>
      <c r="BG1498" s="162">
        <f>IF(N1498="základní",J1498,0)</f>
        <v>0</v>
      </c>
      <c r="BH1498" s="162">
        <f>IF(N1498="snížená",J1498,0)</f>
        <v>3000</v>
      </c>
      <c r="BI1498" s="162">
        <f>IF(N1498="zákl. přenesená",J1498,0)</f>
        <v>0</v>
      </c>
      <c r="BJ1498" s="162">
        <f>IF(N1498="sníž. přenesená",J1498,0)</f>
        <v>0</v>
      </c>
      <c r="BK1498" s="162">
        <f>IF(N1498="nulová",J1498,0)</f>
        <v>0</v>
      </c>
      <c r="BL1498" s="268" t="s">
        <v>79</v>
      </c>
      <c r="BM1498" s="162">
        <f>ROUND(I1498*H1498,2)</f>
        <v>3000</v>
      </c>
      <c r="BN1498" s="268" t="s">
        <v>205</v>
      </c>
      <c r="BO1498" s="268" t="s">
        <v>2020</v>
      </c>
    </row>
    <row r="1499" spans="1:67" s="10" customFormat="1" x14ac:dyDescent="0.2">
      <c r="A1499" s="241"/>
      <c r="B1499" s="163"/>
      <c r="C1499" s="197"/>
      <c r="D1499" s="165" t="s">
        <v>146</v>
      </c>
      <c r="E1499" s="166" t="s">
        <v>1</v>
      </c>
      <c r="F1499" s="166" t="s">
        <v>635</v>
      </c>
      <c r="G1499" s="164"/>
      <c r="H1499" s="166" t="s">
        <v>1</v>
      </c>
      <c r="I1499" s="167"/>
      <c r="J1499" s="164"/>
      <c r="K1499" s="164"/>
      <c r="L1499" s="168"/>
      <c r="M1499" s="169"/>
      <c r="N1499" s="170"/>
      <c r="O1499" s="170"/>
      <c r="P1499" s="170"/>
      <c r="Q1499" s="170"/>
      <c r="R1499" s="170"/>
      <c r="S1499" s="283"/>
      <c r="T1499" s="288"/>
      <c r="U1499" s="287"/>
      <c r="V1499" s="171"/>
      <c r="AV1499" s="172" t="s">
        <v>146</v>
      </c>
      <c r="AW1499" s="172" t="s">
        <v>79</v>
      </c>
      <c r="AX1499" s="10" t="s">
        <v>73</v>
      </c>
      <c r="AY1499" s="10" t="s">
        <v>28</v>
      </c>
      <c r="AZ1499" s="10" t="s">
        <v>66</v>
      </c>
      <c r="BA1499" s="172" t="s">
        <v>137</v>
      </c>
    </row>
    <row r="1500" spans="1:67" s="11" customFormat="1" x14ac:dyDescent="0.2">
      <c r="A1500" s="241"/>
      <c r="B1500" s="173"/>
      <c r="C1500" s="198"/>
      <c r="D1500" s="165" t="s">
        <v>146</v>
      </c>
      <c r="E1500" s="175" t="s">
        <v>1</v>
      </c>
      <c r="F1500" s="175" t="s">
        <v>153</v>
      </c>
      <c r="G1500" s="174"/>
      <c r="H1500" s="176">
        <v>3</v>
      </c>
      <c r="I1500" s="177"/>
      <c r="J1500" s="174"/>
      <c r="K1500" s="174"/>
      <c r="L1500" s="178"/>
      <c r="M1500" s="179"/>
      <c r="N1500" s="180"/>
      <c r="O1500" s="180"/>
      <c r="P1500" s="180"/>
      <c r="Q1500" s="180"/>
      <c r="R1500" s="180"/>
      <c r="S1500" s="283"/>
      <c r="T1500" s="290"/>
      <c r="U1500" s="287"/>
      <c r="V1500" s="181"/>
      <c r="AV1500" s="182" t="s">
        <v>146</v>
      </c>
      <c r="AW1500" s="182" t="s">
        <v>79</v>
      </c>
      <c r="AX1500" s="11" t="s">
        <v>79</v>
      </c>
      <c r="AY1500" s="11" t="s">
        <v>28</v>
      </c>
      <c r="AZ1500" s="11" t="s">
        <v>66</v>
      </c>
      <c r="BA1500" s="182" t="s">
        <v>137</v>
      </c>
    </row>
    <row r="1501" spans="1:67" s="266" customFormat="1" ht="16.5" customHeight="1" x14ac:dyDescent="0.2">
      <c r="A1501" s="241"/>
      <c r="B1501" s="28"/>
      <c r="C1501" s="214" t="s">
        <v>2021</v>
      </c>
      <c r="D1501" s="183" t="s">
        <v>217</v>
      </c>
      <c r="E1501" s="320" t="s">
        <v>2022</v>
      </c>
      <c r="F1501" s="321" t="s">
        <v>2023</v>
      </c>
      <c r="G1501" s="183" t="s">
        <v>285</v>
      </c>
      <c r="H1501" s="184">
        <v>3</v>
      </c>
      <c r="I1501" s="185">
        <v>2490</v>
      </c>
      <c r="J1501" s="186">
        <f>ROUND(I1501*H1501,2)</f>
        <v>7470</v>
      </c>
      <c r="K1501" s="321" t="s">
        <v>143</v>
      </c>
      <c r="L1501" s="187"/>
      <c r="M1501" s="188" t="s">
        <v>1</v>
      </c>
      <c r="N1501" s="189" t="s">
        <v>38</v>
      </c>
      <c r="O1501" s="53"/>
      <c r="P1501" s="160">
        <f>O1501*H1501</f>
        <v>0</v>
      </c>
      <c r="Q1501" s="160">
        <v>1.6E-2</v>
      </c>
      <c r="R1501" s="160">
        <f>Q1501*H1501</f>
        <v>4.8000000000000001E-2</v>
      </c>
      <c r="S1501" s="283"/>
      <c r="T1501" s="283">
        <v>0</v>
      </c>
      <c r="U1501" s="287"/>
      <c r="V1501" s="161">
        <f>T1501*H1501</f>
        <v>0</v>
      </c>
      <c r="AT1501" s="268" t="s">
        <v>292</v>
      </c>
      <c r="AV1501" s="268" t="s">
        <v>217</v>
      </c>
      <c r="AW1501" s="268" t="s">
        <v>79</v>
      </c>
      <c r="BA1501" s="268" t="s">
        <v>137</v>
      </c>
      <c r="BG1501" s="162">
        <f>IF(N1501="základní",J1501,0)</f>
        <v>0</v>
      </c>
      <c r="BH1501" s="162">
        <f>IF(N1501="snížená",J1501,0)</f>
        <v>7470</v>
      </c>
      <c r="BI1501" s="162">
        <f>IF(N1501="zákl. přenesená",J1501,0)</f>
        <v>0</v>
      </c>
      <c r="BJ1501" s="162">
        <f>IF(N1501="sníž. přenesená",J1501,0)</f>
        <v>0</v>
      </c>
      <c r="BK1501" s="162">
        <f>IF(N1501="nulová",J1501,0)</f>
        <v>0</v>
      </c>
      <c r="BL1501" s="268" t="s">
        <v>79</v>
      </c>
      <c r="BM1501" s="162">
        <f>ROUND(I1501*H1501,2)</f>
        <v>7470</v>
      </c>
      <c r="BN1501" s="268" t="s">
        <v>205</v>
      </c>
      <c r="BO1501" s="268" t="s">
        <v>2024</v>
      </c>
    </row>
    <row r="1502" spans="1:67" s="11" customFormat="1" x14ac:dyDescent="0.2">
      <c r="A1502" s="241"/>
      <c r="B1502" s="173"/>
      <c r="C1502" s="198"/>
      <c r="D1502" s="165" t="s">
        <v>146</v>
      </c>
      <c r="E1502" s="175" t="s">
        <v>1</v>
      </c>
      <c r="F1502" s="175" t="s">
        <v>153</v>
      </c>
      <c r="G1502" s="174"/>
      <c r="H1502" s="176">
        <v>3</v>
      </c>
      <c r="I1502" s="177"/>
      <c r="J1502" s="174"/>
      <c r="K1502" s="174"/>
      <c r="L1502" s="178"/>
      <c r="M1502" s="179"/>
      <c r="N1502" s="180"/>
      <c r="O1502" s="180"/>
      <c r="P1502" s="180"/>
      <c r="Q1502" s="180"/>
      <c r="R1502" s="180"/>
      <c r="S1502" s="283"/>
      <c r="T1502" s="290"/>
      <c r="U1502" s="287"/>
      <c r="V1502" s="181"/>
      <c r="AV1502" s="182" t="s">
        <v>146</v>
      </c>
      <c r="AW1502" s="182" t="s">
        <v>79</v>
      </c>
      <c r="AX1502" s="11" t="s">
        <v>79</v>
      </c>
      <c r="AY1502" s="11" t="s">
        <v>28</v>
      </c>
      <c r="AZ1502" s="11" t="s">
        <v>66</v>
      </c>
      <c r="BA1502" s="182" t="s">
        <v>137</v>
      </c>
    </row>
    <row r="1503" spans="1:67" s="266" customFormat="1" ht="16.5" customHeight="1" x14ac:dyDescent="0.2">
      <c r="A1503" s="241"/>
      <c r="B1503" s="28"/>
      <c r="C1503" s="196" t="s">
        <v>2025</v>
      </c>
      <c r="D1503" s="154" t="s">
        <v>139</v>
      </c>
      <c r="E1503" s="318" t="s">
        <v>2026</v>
      </c>
      <c r="F1503" s="319" t="s">
        <v>2027</v>
      </c>
      <c r="G1503" s="154" t="s">
        <v>285</v>
      </c>
      <c r="H1503" s="155">
        <v>24</v>
      </c>
      <c r="I1503" s="156">
        <v>120</v>
      </c>
      <c r="J1503" s="157">
        <f>ROUND(I1503*H1503,2)</f>
        <v>2880</v>
      </c>
      <c r="K1503" s="319" t="s">
        <v>143</v>
      </c>
      <c r="L1503" s="32"/>
      <c r="M1503" s="158" t="s">
        <v>1</v>
      </c>
      <c r="N1503" s="159" t="s">
        <v>38</v>
      </c>
      <c r="O1503" s="53"/>
      <c r="P1503" s="160">
        <f>O1503*H1503</f>
        <v>0</v>
      </c>
      <c r="Q1503" s="160">
        <v>0</v>
      </c>
      <c r="R1503" s="160">
        <f>Q1503*H1503</f>
        <v>0</v>
      </c>
      <c r="S1503" s="283"/>
      <c r="T1503" s="283">
        <v>0</v>
      </c>
      <c r="U1503" s="287"/>
      <c r="V1503" s="161">
        <f>T1503*H1503</f>
        <v>0</v>
      </c>
      <c r="AT1503" s="268" t="s">
        <v>205</v>
      </c>
      <c r="AV1503" s="268" t="s">
        <v>139</v>
      </c>
      <c r="AW1503" s="268" t="s">
        <v>79</v>
      </c>
      <c r="BA1503" s="268" t="s">
        <v>137</v>
      </c>
      <c r="BG1503" s="162">
        <f>IF(N1503="základní",J1503,0)</f>
        <v>0</v>
      </c>
      <c r="BH1503" s="162">
        <f>IF(N1503="snížená",J1503,0)</f>
        <v>2880</v>
      </c>
      <c r="BI1503" s="162">
        <f>IF(N1503="zákl. přenesená",J1503,0)</f>
        <v>0</v>
      </c>
      <c r="BJ1503" s="162">
        <f>IF(N1503="sníž. přenesená",J1503,0)</f>
        <v>0</v>
      </c>
      <c r="BK1503" s="162">
        <f>IF(N1503="nulová",J1503,0)</f>
        <v>0</v>
      </c>
      <c r="BL1503" s="268" t="s">
        <v>79</v>
      </c>
      <c r="BM1503" s="162">
        <f>ROUND(I1503*H1503,2)</f>
        <v>2880</v>
      </c>
      <c r="BN1503" s="268" t="s">
        <v>205</v>
      </c>
      <c r="BO1503" s="268" t="s">
        <v>2028</v>
      </c>
    </row>
    <row r="1504" spans="1:67" s="11" customFormat="1" x14ac:dyDescent="0.2">
      <c r="A1504" s="241"/>
      <c r="B1504" s="173"/>
      <c r="C1504" s="198"/>
      <c r="D1504" s="165" t="s">
        <v>146</v>
      </c>
      <c r="E1504" s="175" t="s">
        <v>1</v>
      </c>
      <c r="F1504" s="175" t="s">
        <v>250</v>
      </c>
      <c r="G1504" s="174"/>
      <c r="H1504" s="176">
        <v>24</v>
      </c>
      <c r="I1504" s="177"/>
      <c r="J1504" s="174"/>
      <c r="K1504" s="174"/>
      <c r="L1504" s="178"/>
      <c r="M1504" s="179"/>
      <c r="N1504" s="180"/>
      <c r="O1504" s="180"/>
      <c r="P1504" s="180"/>
      <c r="Q1504" s="180"/>
      <c r="R1504" s="180"/>
      <c r="S1504" s="283"/>
      <c r="T1504" s="290"/>
      <c r="U1504" s="287"/>
      <c r="V1504" s="181"/>
      <c r="AV1504" s="182" t="s">
        <v>146</v>
      </c>
      <c r="AW1504" s="182" t="s">
        <v>79</v>
      </c>
      <c r="AX1504" s="11" t="s">
        <v>79</v>
      </c>
      <c r="AY1504" s="11" t="s">
        <v>28</v>
      </c>
      <c r="AZ1504" s="11" t="s">
        <v>66</v>
      </c>
      <c r="BA1504" s="182" t="s">
        <v>137</v>
      </c>
    </row>
    <row r="1505" spans="1:67" s="266" customFormat="1" ht="16.5" customHeight="1" x14ac:dyDescent="0.2">
      <c r="A1505" s="241"/>
      <c r="B1505" s="28"/>
      <c r="C1505" s="221" t="s">
        <v>2583</v>
      </c>
      <c r="D1505" s="222" t="s">
        <v>139</v>
      </c>
      <c r="E1505" s="325" t="s">
        <v>2026</v>
      </c>
      <c r="F1505" s="326" t="s">
        <v>2584</v>
      </c>
      <c r="G1505" s="222" t="s">
        <v>285</v>
      </c>
      <c r="H1505" s="223">
        <v>-1</v>
      </c>
      <c r="I1505" s="224">
        <v>120</v>
      </c>
      <c r="J1505" s="225">
        <f>ROUND(I1505*H1505,2)</f>
        <v>-120</v>
      </c>
      <c r="K1505" s="326" t="s">
        <v>143</v>
      </c>
      <c r="L1505" s="32"/>
      <c r="M1505" s="158" t="s">
        <v>1</v>
      </c>
      <c r="N1505" s="159" t="s">
        <v>38</v>
      </c>
      <c r="O1505" s="53"/>
      <c r="P1505" s="160">
        <f>O1505*H1505</f>
        <v>0</v>
      </c>
      <c r="Q1505" s="160">
        <v>0</v>
      </c>
      <c r="R1505" s="160">
        <f>Q1505*H1505</f>
        <v>0</v>
      </c>
      <c r="S1505" s="283"/>
      <c r="T1505" s="283">
        <v>0</v>
      </c>
      <c r="U1505" s="287"/>
      <c r="V1505" s="161">
        <f>T1505*H1505</f>
        <v>0</v>
      </c>
      <c r="AT1505" s="268" t="s">
        <v>205</v>
      </c>
      <c r="AV1505" s="268" t="s">
        <v>139</v>
      </c>
      <c r="AW1505" s="268" t="s">
        <v>79</v>
      </c>
      <c r="BA1505" s="268" t="s">
        <v>137</v>
      </c>
      <c r="BG1505" s="162">
        <f>IF(N1505="základní",J1505,0)</f>
        <v>0</v>
      </c>
      <c r="BH1505" s="162">
        <f>IF(N1505="snížená",J1505,0)</f>
        <v>-120</v>
      </c>
      <c r="BI1505" s="162">
        <f>IF(N1505="zákl. přenesená",J1505,0)</f>
        <v>0</v>
      </c>
      <c r="BJ1505" s="162">
        <f>IF(N1505="sníž. přenesená",J1505,0)</f>
        <v>0</v>
      </c>
      <c r="BK1505" s="162">
        <f>IF(N1505="nulová",J1505,0)</f>
        <v>0</v>
      </c>
      <c r="BL1505" s="268" t="s">
        <v>79</v>
      </c>
      <c r="BM1505" s="162">
        <f>ROUND(I1505*H1505,2)</f>
        <v>-120</v>
      </c>
      <c r="BN1505" s="268" t="s">
        <v>205</v>
      </c>
      <c r="BO1505" s="268" t="s">
        <v>2028</v>
      </c>
    </row>
    <row r="1506" spans="1:67" s="11" customFormat="1" x14ac:dyDescent="0.2">
      <c r="A1506" s="241"/>
      <c r="B1506" s="173"/>
      <c r="C1506" s="198"/>
      <c r="D1506" s="165" t="s">
        <v>146</v>
      </c>
      <c r="E1506" s="175" t="s">
        <v>1</v>
      </c>
      <c r="F1506" s="175">
        <v>-1</v>
      </c>
      <c r="G1506" s="174"/>
      <c r="H1506" s="176">
        <v>-1</v>
      </c>
      <c r="I1506" s="177"/>
      <c r="J1506" s="174"/>
      <c r="K1506" s="174"/>
      <c r="L1506" s="178"/>
      <c r="M1506" s="179"/>
      <c r="N1506" s="180"/>
      <c r="O1506" s="180"/>
      <c r="P1506" s="180"/>
      <c r="Q1506" s="180"/>
      <c r="R1506" s="180"/>
      <c r="S1506" s="283"/>
      <c r="T1506" s="290"/>
      <c r="U1506" s="287"/>
      <c r="V1506" s="181"/>
      <c r="AV1506" s="182" t="s">
        <v>146</v>
      </c>
      <c r="AW1506" s="182" t="s">
        <v>79</v>
      </c>
      <c r="AX1506" s="11" t="s">
        <v>79</v>
      </c>
      <c r="AY1506" s="11" t="s">
        <v>28</v>
      </c>
      <c r="AZ1506" s="11" t="s">
        <v>66</v>
      </c>
      <c r="BA1506" s="182" t="s">
        <v>137</v>
      </c>
    </row>
    <row r="1507" spans="1:67" s="266" customFormat="1" ht="16.5" customHeight="1" x14ac:dyDescent="0.2">
      <c r="A1507" s="241"/>
      <c r="B1507" s="28"/>
      <c r="C1507" s="214" t="s">
        <v>2029</v>
      </c>
      <c r="D1507" s="183" t="s">
        <v>217</v>
      </c>
      <c r="E1507" s="320" t="s">
        <v>2030</v>
      </c>
      <c r="F1507" s="321" t="s">
        <v>2031</v>
      </c>
      <c r="G1507" s="183" t="s">
        <v>285</v>
      </c>
      <c r="H1507" s="184">
        <v>24</v>
      </c>
      <c r="I1507" s="185">
        <v>750</v>
      </c>
      <c r="J1507" s="186">
        <f>ROUND(I1507*H1507,2)</f>
        <v>18000</v>
      </c>
      <c r="K1507" s="321" t="s">
        <v>143</v>
      </c>
      <c r="L1507" s="187"/>
      <c r="M1507" s="188" t="s">
        <v>1</v>
      </c>
      <c r="N1507" s="189" t="s">
        <v>38</v>
      </c>
      <c r="O1507" s="53"/>
      <c r="P1507" s="160">
        <f>O1507*H1507</f>
        <v>0</v>
      </c>
      <c r="Q1507" s="160">
        <v>1.1999999999999999E-3</v>
      </c>
      <c r="R1507" s="160">
        <f>Q1507*H1507</f>
        <v>2.8799999999999999E-2</v>
      </c>
      <c r="S1507" s="283"/>
      <c r="T1507" s="283">
        <v>0</v>
      </c>
      <c r="U1507" s="287"/>
      <c r="V1507" s="161">
        <f>T1507*H1507</f>
        <v>0</v>
      </c>
      <c r="AT1507" s="268" t="s">
        <v>292</v>
      </c>
      <c r="AV1507" s="268" t="s">
        <v>217</v>
      </c>
      <c r="AW1507" s="268" t="s">
        <v>79</v>
      </c>
      <c r="BA1507" s="268" t="s">
        <v>137</v>
      </c>
      <c r="BG1507" s="162">
        <f>IF(N1507="základní",J1507,0)</f>
        <v>0</v>
      </c>
      <c r="BH1507" s="162">
        <f>IF(N1507="snížená",J1507,0)</f>
        <v>18000</v>
      </c>
      <c r="BI1507" s="162">
        <f>IF(N1507="zákl. přenesená",J1507,0)</f>
        <v>0</v>
      </c>
      <c r="BJ1507" s="162">
        <f>IF(N1507="sníž. přenesená",J1507,0)</f>
        <v>0</v>
      </c>
      <c r="BK1507" s="162">
        <f>IF(N1507="nulová",J1507,0)</f>
        <v>0</v>
      </c>
      <c r="BL1507" s="268" t="s">
        <v>79</v>
      </c>
      <c r="BM1507" s="162">
        <f>ROUND(I1507*H1507,2)</f>
        <v>18000</v>
      </c>
      <c r="BN1507" s="268" t="s">
        <v>205</v>
      </c>
      <c r="BO1507" s="268" t="s">
        <v>2032</v>
      </c>
    </row>
    <row r="1508" spans="1:67" s="11" customFormat="1" x14ac:dyDescent="0.2">
      <c r="A1508" s="241"/>
      <c r="B1508" s="173"/>
      <c r="C1508" s="198"/>
      <c r="D1508" s="165" t="s">
        <v>146</v>
      </c>
      <c r="E1508" s="175" t="s">
        <v>1</v>
      </c>
      <c r="F1508" s="175" t="s">
        <v>250</v>
      </c>
      <c r="G1508" s="174"/>
      <c r="H1508" s="176">
        <v>24</v>
      </c>
      <c r="I1508" s="177"/>
      <c r="J1508" s="174"/>
      <c r="K1508" s="174"/>
      <c r="L1508" s="178"/>
      <c r="M1508" s="179"/>
      <c r="N1508" s="180"/>
      <c r="O1508" s="180"/>
      <c r="P1508" s="180"/>
      <c r="Q1508" s="180"/>
      <c r="R1508" s="180"/>
      <c r="S1508" s="283"/>
      <c r="T1508" s="290"/>
      <c r="U1508" s="287"/>
      <c r="V1508" s="181"/>
      <c r="AV1508" s="182" t="s">
        <v>146</v>
      </c>
      <c r="AW1508" s="182" t="s">
        <v>79</v>
      </c>
      <c r="AX1508" s="11" t="s">
        <v>79</v>
      </c>
      <c r="AY1508" s="11" t="s">
        <v>28</v>
      </c>
      <c r="AZ1508" s="11" t="s">
        <v>66</v>
      </c>
      <c r="BA1508" s="182" t="s">
        <v>137</v>
      </c>
    </row>
    <row r="1509" spans="1:67" s="266" customFormat="1" ht="16.5" customHeight="1" x14ac:dyDescent="0.2">
      <c r="A1509" s="241"/>
      <c r="B1509" s="28"/>
      <c r="C1509" s="227" t="s">
        <v>2585</v>
      </c>
      <c r="D1509" s="228" t="s">
        <v>217</v>
      </c>
      <c r="E1509" s="329" t="s">
        <v>2030</v>
      </c>
      <c r="F1509" s="330" t="s">
        <v>2586</v>
      </c>
      <c r="G1509" s="228" t="s">
        <v>285</v>
      </c>
      <c r="H1509" s="229">
        <v>-1</v>
      </c>
      <c r="I1509" s="230">
        <v>750</v>
      </c>
      <c r="J1509" s="231">
        <f>ROUND(I1509*H1509,2)</f>
        <v>-750</v>
      </c>
      <c r="K1509" s="330" t="s">
        <v>143</v>
      </c>
      <c r="L1509" s="187"/>
      <c r="M1509" s="188" t="s">
        <v>1</v>
      </c>
      <c r="N1509" s="189" t="s">
        <v>38</v>
      </c>
      <c r="O1509" s="53"/>
      <c r="P1509" s="160">
        <f>O1509*H1509</f>
        <v>0</v>
      </c>
      <c r="Q1509" s="160">
        <v>1.1999999999999999E-3</v>
      </c>
      <c r="R1509" s="160"/>
      <c r="S1509" s="292">
        <f>Q1509*H1509</f>
        <v>-1.1999999999999999E-3</v>
      </c>
      <c r="T1509" s="283">
        <v>0</v>
      </c>
      <c r="U1509" s="287"/>
      <c r="V1509" s="161">
        <f>T1509*H1509</f>
        <v>0</v>
      </c>
      <c r="AT1509" s="268" t="s">
        <v>292</v>
      </c>
      <c r="AV1509" s="268" t="s">
        <v>217</v>
      </c>
      <c r="AW1509" s="268" t="s">
        <v>79</v>
      </c>
      <c r="BA1509" s="268" t="s">
        <v>137</v>
      </c>
      <c r="BG1509" s="162">
        <f>IF(N1509="základní",J1509,0)</f>
        <v>0</v>
      </c>
      <c r="BH1509" s="162">
        <f>IF(N1509="snížená",J1509,0)</f>
        <v>-750</v>
      </c>
      <c r="BI1509" s="162">
        <f>IF(N1509="zákl. přenesená",J1509,0)</f>
        <v>0</v>
      </c>
      <c r="BJ1509" s="162">
        <f>IF(N1509="sníž. přenesená",J1509,0)</f>
        <v>0</v>
      </c>
      <c r="BK1509" s="162">
        <f>IF(N1509="nulová",J1509,0)</f>
        <v>0</v>
      </c>
      <c r="BL1509" s="268" t="s">
        <v>79</v>
      </c>
      <c r="BM1509" s="162">
        <f>ROUND(I1509*H1509,2)</f>
        <v>-750</v>
      </c>
      <c r="BN1509" s="268" t="s">
        <v>205</v>
      </c>
      <c r="BO1509" s="268" t="s">
        <v>2032</v>
      </c>
    </row>
    <row r="1510" spans="1:67" s="11" customFormat="1" x14ac:dyDescent="0.2">
      <c r="A1510" s="241"/>
      <c r="B1510" s="173"/>
      <c r="C1510" s="198"/>
      <c r="D1510" s="165" t="s">
        <v>146</v>
      </c>
      <c r="E1510" s="175" t="s">
        <v>1</v>
      </c>
      <c r="F1510" s="175">
        <v>-1</v>
      </c>
      <c r="G1510" s="174"/>
      <c r="H1510" s="176">
        <v>-1</v>
      </c>
      <c r="I1510" s="177"/>
      <c r="J1510" s="174"/>
      <c r="K1510" s="174"/>
      <c r="L1510" s="178"/>
      <c r="M1510" s="179"/>
      <c r="N1510" s="180"/>
      <c r="O1510" s="180"/>
      <c r="P1510" s="180"/>
      <c r="Q1510" s="180"/>
      <c r="R1510" s="180"/>
      <c r="S1510" s="283"/>
      <c r="T1510" s="290"/>
      <c r="U1510" s="287"/>
      <c r="V1510" s="181"/>
      <c r="AV1510" s="182" t="s">
        <v>146</v>
      </c>
      <c r="AW1510" s="182" t="s">
        <v>79</v>
      </c>
      <c r="AX1510" s="11" t="s">
        <v>79</v>
      </c>
      <c r="AY1510" s="11" t="s">
        <v>28</v>
      </c>
      <c r="AZ1510" s="11" t="s">
        <v>66</v>
      </c>
      <c r="BA1510" s="182" t="s">
        <v>137</v>
      </c>
    </row>
    <row r="1511" spans="1:67" s="266" customFormat="1" ht="16.5" customHeight="1" x14ac:dyDescent="0.2">
      <c r="A1511" s="241"/>
      <c r="B1511" s="28"/>
      <c r="C1511" s="214" t="s">
        <v>2033</v>
      </c>
      <c r="D1511" s="183" t="s">
        <v>217</v>
      </c>
      <c r="E1511" s="320" t="s">
        <v>2034</v>
      </c>
      <c r="F1511" s="321" t="s">
        <v>2035</v>
      </c>
      <c r="G1511" s="183" t="s">
        <v>285</v>
      </c>
      <c r="H1511" s="184">
        <v>17</v>
      </c>
      <c r="I1511" s="185">
        <v>220</v>
      </c>
      <c r="J1511" s="186">
        <f>ROUND(I1511*H1511,2)</f>
        <v>3740</v>
      </c>
      <c r="K1511" s="321" t="s">
        <v>143</v>
      </c>
      <c r="L1511" s="187"/>
      <c r="M1511" s="188" t="s">
        <v>1</v>
      </c>
      <c r="N1511" s="189" t="s">
        <v>38</v>
      </c>
      <c r="O1511" s="53"/>
      <c r="P1511" s="160">
        <f>O1511*H1511</f>
        <v>0</v>
      </c>
      <c r="Q1511" s="160">
        <v>1.4999999999999999E-4</v>
      </c>
      <c r="R1511" s="160">
        <f>Q1511*H1511</f>
        <v>2.5499999999999997E-3</v>
      </c>
      <c r="S1511" s="283"/>
      <c r="T1511" s="283">
        <v>0</v>
      </c>
      <c r="U1511" s="287"/>
      <c r="V1511" s="161">
        <f>T1511*H1511</f>
        <v>0</v>
      </c>
      <c r="AT1511" s="268" t="s">
        <v>292</v>
      </c>
      <c r="AV1511" s="268" t="s">
        <v>217</v>
      </c>
      <c r="AW1511" s="268" t="s">
        <v>79</v>
      </c>
      <c r="BA1511" s="268" t="s">
        <v>137</v>
      </c>
      <c r="BG1511" s="162">
        <f>IF(N1511="základní",J1511,0)</f>
        <v>0</v>
      </c>
      <c r="BH1511" s="162">
        <f>IF(N1511="snížená",J1511,0)</f>
        <v>3740</v>
      </c>
      <c r="BI1511" s="162">
        <f>IF(N1511="zákl. přenesená",J1511,0)</f>
        <v>0</v>
      </c>
      <c r="BJ1511" s="162">
        <f>IF(N1511="sníž. přenesená",J1511,0)</f>
        <v>0</v>
      </c>
      <c r="BK1511" s="162">
        <f>IF(N1511="nulová",J1511,0)</f>
        <v>0</v>
      </c>
      <c r="BL1511" s="268" t="s">
        <v>79</v>
      </c>
      <c r="BM1511" s="162">
        <f>ROUND(I1511*H1511,2)</f>
        <v>3740</v>
      </c>
      <c r="BN1511" s="268" t="s">
        <v>205</v>
      </c>
      <c r="BO1511" s="268" t="s">
        <v>2036</v>
      </c>
    </row>
    <row r="1512" spans="1:67" s="11" customFormat="1" x14ac:dyDescent="0.2">
      <c r="A1512" s="241"/>
      <c r="B1512" s="173"/>
      <c r="C1512" s="198"/>
      <c r="D1512" s="165" t="s">
        <v>146</v>
      </c>
      <c r="E1512" s="175" t="s">
        <v>1</v>
      </c>
      <c r="F1512" s="175" t="s">
        <v>211</v>
      </c>
      <c r="G1512" s="174"/>
      <c r="H1512" s="176">
        <v>17</v>
      </c>
      <c r="I1512" s="177"/>
      <c r="J1512" s="174"/>
      <c r="K1512" s="174"/>
      <c r="L1512" s="178"/>
      <c r="M1512" s="179"/>
      <c r="N1512" s="180"/>
      <c r="O1512" s="180"/>
      <c r="P1512" s="180"/>
      <c r="Q1512" s="180"/>
      <c r="R1512" s="180"/>
      <c r="S1512" s="283"/>
      <c r="T1512" s="290"/>
      <c r="U1512" s="287"/>
      <c r="V1512" s="181"/>
      <c r="AV1512" s="182" t="s">
        <v>146</v>
      </c>
      <c r="AW1512" s="182" t="s">
        <v>79</v>
      </c>
      <c r="AX1512" s="11" t="s">
        <v>79</v>
      </c>
      <c r="AY1512" s="11" t="s">
        <v>28</v>
      </c>
      <c r="AZ1512" s="11" t="s">
        <v>66</v>
      </c>
      <c r="BA1512" s="182" t="s">
        <v>137</v>
      </c>
    </row>
    <row r="1513" spans="1:67" s="266" customFormat="1" ht="16.5" customHeight="1" x14ac:dyDescent="0.2">
      <c r="A1513" s="241"/>
      <c r="B1513" s="28"/>
      <c r="C1513" s="227" t="s">
        <v>2588</v>
      </c>
      <c r="D1513" s="228" t="s">
        <v>217</v>
      </c>
      <c r="E1513" s="329" t="s">
        <v>2034</v>
      </c>
      <c r="F1513" s="330" t="s">
        <v>2589</v>
      </c>
      <c r="G1513" s="228" t="s">
        <v>285</v>
      </c>
      <c r="H1513" s="229">
        <v>-1</v>
      </c>
      <c r="I1513" s="230">
        <v>220</v>
      </c>
      <c r="J1513" s="231">
        <f>ROUND(I1513*H1513,2)</f>
        <v>-220</v>
      </c>
      <c r="K1513" s="330" t="s">
        <v>143</v>
      </c>
      <c r="L1513" s="187"/>
      <c r="M1513" s="188" t="s">
        <v>1</v>
      </c>
      <c r="N1513" s="189" t="s">
        <v>38</v>
      </c>
      <c r="O1513" s="53"/>
      <c r="P1513" s="160">
        <f>O1513*H1513</f>
        <v>0</v>
      </c>
      <c r="Q1513" s="160">
        <v>1.4999999999999999E-4</v>
      </c>
      <c r="R1513" s="160"/>
      <c r="S1513" s="292">
        <f>Q1513*H1513</f>
        <v>-1.4999999999999999E-4</v>
      </c>
      <c r="T1513" s="283">
        <v>0</v>
      </c>
      <c r="U1513" s="287"/>
      <c r="V1513" s="161">
        <f>T1513*H1513</f>
        <v>0</v>
      </c>
      <c r="AT1513" s="268" t="s">
        <v>292</v>
      </c>
      <c r="AV1513" s="268" t="s">
        <v>217</v>
      </c>
      <c r="AW1513" s="268" t="s">
        <v>79</v>
      </c>
      <c r="BA1513" s="268" t="s">
        <v>137</v>
      </c>
      <c r="BG1513" s="162">
        <f>IF(N1513="základní",J1513,0)</f>
        <v>0</v>
      </c>
      <c r="BH1513" s="162">
        <f>IF(N1513="snížená",J1513,0)</f>
        <v>-220</v>
      </c>
      <c r="BI1513" s="162">
        <f>IF(N1513="zákl. přenesená",J1513,0)</f>
        <v>0</v>
      </c>
      <c r="BJ1513" s="162">
        <f>IF(N1513="sníž. přenesená",J1513,0)</f>
        <v>0</v>
      </c>
      <c r="BK1513" s="162">
        <f>IF(N1513="nulová",J1513,0)</f>
        <v>0</v>
      </c>
      <c r="BL1513" s="268" t="s">
        <v>79</v>
      </c>
      <c r="BM1513" s="162">
        <f>ROUND(I1513*H1513,2)</f>
        <v>-220</v>
      </c>
      <c r="BN1513" s="268" t="s">
        <v>205</v>
      </c>
      <c r="BO1513" s="268" t="s">
        <v>2036</v>
      </c>
    </row>
    <row r="1514" spans="1:67" s="11" customFormat="1" x14ac:dyDescent="0.2">
      <c r="A1514" s="241"/>
      <c r="B1514" s="173"/>
      <c r="C1514" s="198"/>
      <c r="D1514" s="165" t="s">
        <v>146</v>
      </c>
      <c r="E1514" s="175" t="s">
        <v>1</v>
      </c>
      <c r="F1514" s="175">
        <v>-1</v>
      </c>
      <c r="G1514" s="174"/>
      <c r="H1514" s="176">
        <v>-1</v>
      </c>
      <c r="I1514" s="177"/>
      <c r="J1514" s="174"/>
      <c r="K1514" s="174"/>
      <c r="L1514" s="178"/>
      <c r="M1514" s="179"/>
      <c r="N1514" s="180"/>
      <c r="O1514" s="180"/>
      <c r="P1514" s="180"/>
      <c r="Q1514" s="180"/>
      <c r="R1514" s="180"/>
      <c r="S1514" s="283"/>
      <c r="T1514" s="290"/>
      <c r="U1514" s="287"/>
      <c r="V1514" s="181"/>
      <c r="AV1514" s="182" t="s">
        <v>146</v>
      </c>
      <c r="AW1514" s="182" t="s">
        <v>79</v>
      </c>
      <c r="AX1514" s="11" t="s">
        <v>79</v>
      </c>
      <c r="AY1514" s="11" t="s">
        <v>28</v>
      </c>
      <c r="AZ1514" s="11" t="s">
        <v>66</v>
      </c>
      <c r="BA1514" s="182" t="s">
        <v>137</v>
      </c>
    </row>
    <row r="1515" spans="1:67" s="266" customFormat="1" ht="16.5" customHeight="1" x14ac:dyDescent="0.2">
      <c r="A1515" s="241"/>
      <c r="B1515" s="28"/>
      <c r="C1515" s="196" t="s">
        <v>2037</v>
      </c>
      <c r="D1515" s="154" t="s">
        <v>139</v>
      </c>
      <c r="E1515" s="318" t="s">
        <v>2038</v>
      </c>
      <c r="F1515" s="319" t="s">
        <v>2039</v>
      </c>
      <c r="G1515" s="154" t="s">
        <v>285</v>
      </c>
      <c r="H1515" s="155">
        <v>8</v>
      </c>
      <c r="I1515" s="156">
        <v>95</v>
      </c>
      <c r="J1515" s="157">
        <f>ROUND(I1515*H1515,2)</f>
        <v>760</v>
      </c>
      <c r="K1515" s="319" t="s">
        <v>143</v>
      </c>
      <c r="L1515" s="32"/>
      <c r="M1515" s="158" t="s">
        <v>1</v>
      </c>
      <c r="N1515" s="159" t="s">
        <v>38</v>
      </c>
      <c r="O1515" s="53"/>
      <c r="P1515" s="160">
        <f>O1515*H1515</f>
        <v>0</v>
      </c>
      <c r="Q1515" s="160">
        <v>0</v>
      </c>
      <c r="R1515" s="160">
        <f>Q1515*H1515</f>
        <v>0</v>
      </c>
      <c r="S1515" s="283"/>
      <c r="T1515" s="283">
        <v>0</v>
      </c>
      <c r="U1515" s="287"/>
      <c r="V1515" s="161">
        <f>T1515*H1515</f>
        <v>0</v>
      </c>
      <c r="AT1515" s="268" t="s">
        <v>205</v>
      </c>
      <c r="AV1515" s="268" t="s">
        <v>139</v>
      </c>
      <c r="AW1515" s="268" t="s">
        <v>79</v>
      </c>
      <c r="BA1515" s="268" t="s">
        <v>137</v>
      </c>
      <c r="BG1515" s="162">
        <f>IF(N1515="základní",J1515,0)</f>
        <v>0</v>
      </c>
      <c r="BH1515" s="162">
        <f>IF(N1515="snížená",J1515,0)</f>
        <v>760</v>
      </c>
      <c r="BI1515" s="162">
        <f>IF(N1515="zákl. přenesená",J1515,0)</f>
        <v>0</v>
      </c>
      <c r="BJ1515" s="162">
        <f>IF(N1515="sníž. přenesená",J1515,0)</f>
        <v>0</v>
      </c>
      <c r="BK1515" s="162">
        <f>IF(N1515="nulová",J1515,0)</f>
        <v>0</v>
      </c>
      <c r="BL1515" s="268" t="s">
        <v>79</v>
      </c>
      <c r="BM1515" s="162">
        <f>ROUND(I1515*H1515,2)</f>
        <v>760</v>
      </c>
      <c r="BN1515" s="268" t="s">
        <v>205</v>
      </c>
      <c r="BO1515" s="268" t="s">
        <v>2040</v>
      </c>
    </row>
    <row r="1516" spans="1:67" s="10" customFormat="1" x14ac:dyDescent="0.2">
      <c r="A1516" s="241"/>
      <c r="B1516" s="163"/>
      <c r="C1516" s="197"/>
      <c r="D1516" s="165" t="s">
        <v>146</v>
      </c>
      <c r="E1516" s="166" t="s">
        <v>1</v>
      </c>
      <c r="F1516" s="166" t="s">
        <v>635</v>
      </c>
      <c r="G1516" s="164"/>
      <c r="H1516" s="166" t="s">
        <v>1</v>
      </c>
      <c r="I1516" s="167"/>
      <c r="J1516" s="164"/>
      <c r="K1516" s="164"/>
      <c r="L1516" s="168"/>
      <c r="M1516" s="169"/>
      <c r="N1516" s="170"/>
      <c r="O1516" s="170"/>
      <c r="P1516" s="170"/>
      <c r="Q1516" s="170"/>
      <c r="R1516" s="170"/>
      <c r="S1516" s="283"/>
      <c r="T1516" s="288"/>
      <c r="U1516" s="287"/>
      <c r="V1516" s="171"/>
      <c r="AV1516" s="172" t="s">
        <v>146</v>
      </c>
      <c r="AW1516" s="172" t="s">
        <v>79</v>
      </c>
      <c r="AX1516" s="10" t="s">
        <v>73</v>
      </c>
      <c r="AY1516" s="10" t="s">
        <v>28</v>
      </c>
      <c r="AZ1516" s="10" t="s">
        <v>66</v>
      </c>
      <c r="BA1516" s="172" t="s">
        <v>137</v>
      </c>
    </row>
    <row r="1517" spans="1:67" s="11" customFormat="1" x14ac:dyDescent="0.2">
      <c r="A1517" s="241"/>
      <c r="B1517" s="173"/>
      <c r="C1517" s="198"/>
      <c r="D1517" s="165" t="s">
        <v>146</v>
      </c>
      <c r="E1517" s="175" t="s">
        <v>1</v>
      </c>
      <c r="F1517" s="175" t="s">
        <v>176</v>
      </c>
      <c r="G1517" s="174"/>
      <c r="H1517" s="176">
        <v>8</v>
      </c>
      <c r="I1517" s="177"/>
      <c r="J1517" s="174"/>
      <c r="K1517" s="174"/>
      <c r="L1517" s="178"/>
      <c r="M1517" s="179"/>
      <c r="N1517" s="180"/>
      <c r="O1517" s="180"/>
      <c r="P1517" s="180"/>
      <c r="Q1517" s="180"/>
      <c r="R1517" s="180"/>
      <c r="S1517" s="283"/>
      <c r="T1517" s="290"/>
      <c r="U1517" s="287"/>
      <c r="V1517" s="181"/>
      <c r="AV1517" s="182" t="s">
        <v>146</v>
      </c>
      <c r="AW1517" s="182" t="s">
        <v>79</v>
      </c>
      <c r="AX1517" s="11" t="s">
        <v>79</v>
      </c>
      <c r="AY1517" s="11" t="s">
        <v>28</v>
      </c>
      <c r="AZ1517" s="11" t="s">
        <v>66</v>
      </c>
      <c r="BA1517" s="182" t="s">
        <v>137</v>
      </c>
    </row>
    <row r="1518" spans="1:67" s="266" customFormat="1" ht="16.5" customHeight="1" x14ac:dyDescent="0.2">
      <c r="A1518" s="241"/>
      <c r="B1518" s="28"/>
      <c r="C1518" s="214" t="s">
        <v>2041</v>
      </c>
      <c r="D1518" s="183" t="s">
        <v>217</v>
      </c>
      <c r="E1518" s="320" t="s">
        <v>2042</v>
      </c>
      <c r="F1518" s="321" t="s">
        <v>2043</v>
      </c>
      <c r="G1518" s="183" t="s">
        <v>285</v>
      </c>
      <c r="H1518" s="184">
        <v>7</v>
      </c>
      <c r="I1518" s="185">
        <v>120</v>
      </c>
      <c r="J1518" s="186">
        <f>ROUND(I1518*H1518,2)</f>
        <v>840</v>
      </c>
      <c r="K1518" s="321" t="s">
        <v>143</v>
      </c>
      <c r="L1518" s="187"/>
      <c r="M1518" s="188" t="s">
        <v>1</v>
      </c>
      <c r="N1518" s="189" t="s">
        <v>38</v>
      </c>
      <c r="O1518" s="53"/>
      <c r="P1518" s="160">
        <f>O1518*H1518</f>
        <v>0</v>
      </c>
      <c r="Q1518" s="160">
        <v>1.8E-3</v>
      </c>
      <c r="R1518" s="160">
        <f>Q1518*H1518</f>
        <v>1.26E-2</v>
      </c>
      <c r="S1518" s="283"/>
      <c r="T1518" s="283">
        <v>0</v>
      </c>
      <c r="U1518" s="287"/>
      <c r="V1518" s="161">
        <f>T1518*H1518</f>
        <v>0</v>
      </c>
      <c r="AT1518" s="268" t="s">
        <v>292</v>
      </c>
      <c r="AV1518" s="268" t="s">
        <v>217</v>
      </c>
      <c r="AW1518" s="268" t="s">
        <v>79</v>
      </c>
      <c r="BA1518" s="268" t="s">
        <v>137</v>
      </c>
      <c r="BG1518" s="162">
        <f>IF(N1518="základní",J1518,0)</f>
        <v>0</v>
      </c>
      <c r="BH1518" s="162">
        <f>IF(N1518="snížená",J1518,0)</f>
        <v>840</v>
      </c>
      <c r="BI1518" s="162">
        <f>IF(N1518="zákl. přenesená",J1518,0)</f>
        <v>0</v>
      </c>
      <c r="BJ1518" s="162">
        <f>IF(N1518="sníž. přenesená",J1518,0)</f>
        <v>0</v>
      </c>
      <c r="BK1518" s="162">
        <f>IF(N1518="nulová",J1518,0)</f>
        <v>0</v>
      </c>
      <c r="BL1518" s="268" t="s">
        <v>79</v>
      </c>
      <c r="BM1518" s="162">
        <f>ROUND(I1518*H1518,2)</f>
        <v>840</v>
      </c>
      <c r="BN1518" s="268" t="s">
        <v>205</v>
      </c>
      <c r="BO1518" s="268" t="s">
        <v>2044</v>
      </c>
    </row>
    <row r="1519" spans="1:67" s="11" customFormat="1" x14ac:dyDescent="0.2">
      <c r="A1519" s="241"/>
      <c r="B1519" s="173"/>
      <c r="C1519" s="198"/>
      <c r="D1519" s="165" t="s">
        <v>146</v>
      </c>
      <c r="E1519" s="175" t="s">
        <v>1</v>
      </c>
      <c r="F1519" s="175" t="s">
        <v>172</v>
      </c>
      <c r="G1519" s="174"/>
      <c r="H1519" s="176">
        <v>7</v>
      </c>
      <c r="I1519" s="177"/>
      <c r="J1519" s="174"/>
      <c r="K1519" s="174"/>
      <c r="L1519" s="178"/>
      <c r="M1519" s="179"/>
      <c r="N1519" s="180"/>
      <c r="O1519" s="180"/>
      <c r="P1519" s="180"/>
      <c r="Q1519" s="180"/>
      <c r="R1519" s="180"/>
      <c r="S1519" s="283"/>
      <c r="T1519" s="290"/>
      <c r="U1519" s="287"/>
      <c r="V1519" s="181"/>
      <c r="AV1519" s="182" t="s">
        <v>146</v>
      </c>
      <c r="AW1519" s="182" t="s">
        <v>79</v>
      </c>
      <c r="AX1519" s="11" t="s">
        <v>79</v>
      </c>
      <c r="AY1519" s="11" t="s">
        <v>28</v>
      </c>
      <c r="AZ1519" s="11" t="s">
        <v>66</v>
      </c>
      <c r="BA1519" s="182" t="s">
        <v>137</v>
      </c>
    </row>
    <row r="1520" spans="1:67" s="266" customFormat="1" ht="16.5" customHeight="1" x14ac:dyDescent="0.2">
      <c r="A1520" s="241"/>
      <c r="B1520" s="28"/>
      <c r="C1520" s="214" t="s">
        <v>2045</v>
      </c>
      <c r="D1520" s="183" t="s">
        <v>217</v>
      </c>
      <c r="E1520" s="320" t="s">
        <v>2046</v>
      </c>
      <c r="F1520" s="321" t="s">
        <v>2047</v>
      </c>
      <c r="G1520" s="183" t="s">
        <v>285</v>
      </c>
      <c r="H1520" s="184">
        <v>1</v>
      </c>
      <c r="I1520" s="185">
        <v>135</v>
      </c>
      <c r="J1520" s="186">
        <f>ROUND(I1520*H1520,2)</f>
        <v>135</v>
      </c>
      <c r="K1520" s="321" t="s">
        <v>143</v>
      </c>
      <c r="L1520" s="187"/>
      <c r="M1520" s="188" t="s">
        <v>1</v>
      </c>
      <c r="N1520" s="189" t="s">
        <v>38</v>
      </c>
      <c r="O1520" s="53"/>
      <c r="P1520" s="160">
        <f>O1520*H1520</f>
        <v>0</v>
      </c>
      <c r="Q1520" s="160">
        <v>2.0300000000000001E-3</v>
      </c>
      <c r="R1520" s="160">
        <f>Q1520*H1520</f>
        <v>2.0300000000000001E-3</v>
      </c>
      <c r="S1520" s="283"/>
      <c r="T1520" s="283">
        <v>0</v>
      </c>
      <c r="U1520" s="287"/>
      <c r="V1520" s="161">
        <f>T1520*H1520</f>
        <v>0</v>
      </c>
      <c r="AT1520" s="268" t="s">
        <v>292</v>
      </c>
      <c r="AV1520" s="268" t="s">
        <v>217</v>
      </c>
      <c r="AW1520" s="268" t="s">
        <v>79</v>
      </c>
      <c r="BA1520" s="268" t="s">
        <v>137</v>
      </c>
      <c r="BG1520" s="162">
        <f>IF(N1520="základní",J1520,0)</f>
        <v>0</v>
      </c>
      <c r="BH1520" s="162">
        <f>IF(N1520="snížená",J1520,0)</f>
        <v>135</v>
      </c>
      <c r="BI1520" s="162">
        <f>IF(N1520="zákl. přenesená",J1520,0)</f>
        <v>0</v>
      </c>
      <c r="BJ1520" s="162">
        <f>IF(N1520="sníž. přenesená",J1520,0)</f>
        <v>0</v>
      </c>
      <c r="BK1520" s="162">
        <f>IF(N1520="nulová",J1520,0)</f>
        <v>0</v>
      </c>
      <c r="BL1520" s="268" t="s">
        <v>79</v>
      </c>
      <c r="BM1520" s="162">
        <f>ROUND(I1520*H1520,2)</f>
        <v>135</v>
      </c>
      <c r="BN1520" s="268" t="s">
        <v>205</v>
      </c>
      <c r="BO1520" s="268" t="s">
        <v>2048</v>
      </c>
    </row>
    <row r="1521" spans="1:67" s="11" customFormat="1" x14ac:dyDescent="0.2">
      <c r="A1521" s="241"/>
      <c r="B1521" s="173"/>
      <c r="C1521" s="198"/>
      <c r="D1521" s="165" t="s">
        <v>146</v>
      </c>
      <c r="E1521" s="175" t="s">
        <v>1</v>
      </c>
      <c r="F1521" s="175" t="s">
        <v>73</v>
      </c>
      <c r="G1521" s="174"/>
      <c r="H1521" s="176">
        <v>1</v>
      </c>
      <c r="I1521" s="177"/>
      <c r="J1521" s="174"/>
      <c r="K1521" s="174"/>
      <c r="L1521" s="178"/>
      <c r="M1521" s="179"/>
      <c r="N1521" s="180"/>
      <c r="O1521" s="180"/>
      <c r="P1521" s="180"/>
      <c r="Q1521" s="180"/>
      <c r="R1521" s="180"/>
      <c r="S1521" s="283"/>
      <c r="T1521" s="290"/>
      <c r="U1521" s="287"/>
      <c r="V1521" s="181"/>
      <c r="AV1521" s="182" t="s">
        <v>146</v>
      </c>
      <c r="AW1521" s="182" t="s">
        <v>79</v>
      </c>
      <c r="AX1521" s="11" t="s">
        <v>79</v>
      </c>
      <c r="AY1521" s="11" t="s">
        <v>28</v>
      </c>
      <c r="AZ1521" s="11" t="s">
        <v>66</v>
      </c>
      <c r="BA1521" s="182" t="s">
        <v>137</v>
      </c>
    </row>
    <row r="1522" spans="1:67" s="266" customFormat="1" ht="16.5" customHeight="1" x14ac:dyDescent="0.2">
      <c r="A1522" s="241"/>
      <c r="B1522" s="28"/>
      <c r="C1522" s="196" t="s">
        <v>2049</v>
      </c>
      <c r="D1522" s="154" t="s">
        <v>139</v>
      </c>
      <c r="E1522" s="318" t="s">
        <v>2050</v>
      </c>
      <c r="F1522" s="319" t="s">
        <v>2051</v>
      </c>
      <c r="G1522" s="154" t="s">
        <v>285</v>
      </c>
      <c r="H1522" s="155">
        <v>3</v>
      </c>
      <c r="I1522" s="156">
        <v>200</v>
      </c>
      <c r="J1522" s="157">
        <f>ROUND(I1522*H1522,2)</f>
        <v>600</v>
      </c>
      <c r="K1522" s="319" t="s">
        <v>143</v>
      </c>
      <c r="L1522" s="32"/>
      <c r="M1522" s="158" t="s">
        <v>1</v>
      </c>
      <c r="N1522" s="159" t="s">
        <v>38</v>
      </c>
      <c r="O1522" s="53"/>
      <c r="P1522" s="160">
        <f>O1522*H1522</f>
        <v>0</v>
      </c>
      <c r="Q1522" s="160">
        <v>0</v>
      </c>
      <c r="R1522" s="160">
        <f>Q1522*H1522</f>
        <v>0</v>
      </c>
      <c r="S1522" s="283"/>
      <c r="T1522" s="283">
        <v>0</v>
      </c>
      <c r="U1522" s="287"/>
      <c r="V1522" s="161">
        <f>T1522*H1522</f>
        <v>0</v>
      </c>
      <c r="AT1522" s="268" t="s">
        <v>205</v>
      </c>
      <c r="AV1522" s="268" t="s">
        <v>139</v>
      </c>
      <c r="AW1522" s="268" t="s">
        <v>79</v>
      </c>
      <c r="BA1522" s="268" t="s">
        <v>137</v>
      </c>
      <c r="BG1522" s="162">
        <f>IF(N1522="základní",J1522,0)</f>
        <v>0</v>
      </c>
      <c r="BH1522" s="162">
        <f>IF(N1522="snížená",J1522,0)</f>
        <v>600</v>
      </c>
      <c r="BI1522" s="162">
        <f>IF(N1522="zákl. přenesená",J1522,0)</f>
        <v>0</v>
      </c>
      <c r="BJ1522" s="162">
        <f>IF(N1522="sníž. přenesená",J1522,0)</f>
        <v>0</v>
      </c>
      <c r="BK1522" s="162">
        <f>IF(N1522="nulová",J1522,0)</f>
        <v>0</v>
      </c>
      <c r="BL1522" s="268" t="s">
        <v>79</v>
      </c>
      <c r="BM1522" s="162">
        <f>ROUND(I1522*H1522,2)</f>
        <v>600</v>
      </c>
      <c r="BN1522" s="268" t="s">
        <v>205</v>
      </c>
      <c r="BO1522" s="268" t="s">
        <v>2052</v>
      </c>
    </row>
    <row r="1523" spans="1:67" s="10" customFormat="1" x14ac:dyDescent="0.2">
      <c r="A1523" s="241"/>
      <c r="B1523" s="163"/>
      <c r="C1523" s="197"/>
      <c r="D1523" s="165" t="s">
        <v>146</v>
      </c>
      <c r="E1523" s="166" t="s">
        <v>1</v>
      </c>
      <c r="F1523" s="166" t="s">
        <v>635</v>
      </c>
      <c r="G1523" s="164"/>
      <c r="H1523" s="166" t="s">
        <v>1</v>
      </c>
      <c r="I1523" s="167"/>
      <c r="J1523" s="164"/>
      <c r="K1523" s="164"/>
      <c r="L1523" s="168"/>
      <c r="M1523" s="169"/>
      <c r="N1523" s="170"/>
      <c r="O1523" s="170"/>
      <c r="P1523" s="170"/>
      <c r="Q1523" s="170"/>
      <c r="R1523" s="170"/>
      <c r="S1523" s="283"/>
      <c r="T1523" s="288"/>
      <c r="U1523" s="287"/>
      <c r="V1523" s="171"/>
      <c r="AV1523" s="172" t="s">
        <v>146</v>
      </c>
      <c r="AW1523" s="172" t="s">
        <v>79</v>
      </c>
      <c r="AX1523" s="10" t="s">
        <v>73</v>
      </c>
      <c r="AY1523" s="10" t="s">
        <v>28</v>
      </c>
      <c r="AZ1523" s="10" t="s">
        <v>66</v>
      </c>
      <c r="BA1523" s="172" t="s">
        <v>137</v>
      </c>
    </row>
    <row r="1524" spans="1:67" s="11" customFormat="1" x14ac:dyDescent="0.2">
      <c r="A1524" s="241"/>
      <c r="B1524" s="173"/>
      <c r="C1524" s="198"/>
      <c r="D1524" s="165" t="s">
        <v>146</v>
      </c>
      <c r="E1524" s="175" t="s">
        <v>1</v>
      </c>
      <c r="F1524" s="175" t="s">
        <v>153</v>
      </c>
      <c r="G1524" s="174"/>
      <c r="H1524" s="176">
        <v>3</v>
      </c>
      <c r="I1524" s="177"/>
      <c r="J1524" s="174"/>
      <c r="K1524" s="174"/>
      <c r="L1524" s="178"/>
      <c r="M1524" s="179"/>
      <c r="N1524" s="180"/>
      <c r="O1524" s="180"/>
      <c r="P1524" s="180"/>
      <c r="Q1524" s="180"/>
      <c r="R1524" s="180"/>
      <c r="S1524" s="283"/>
      <c r="T1524" s="290"/>
      <c r="U1524" s="287"/>
      <c r="V1524" s="181"/>
      <c r="AV1524" s="182" t="s">
        <v>146</v>
      </c>
      <c r="AW1524" s="182" t="s">
        <v>79</v>
      </c>
      <c r="AX1524" s="11" t="s">
        <v>79</v>
      </c>
      <c r="AY1524" s="11" t="s">
        <v>28</v>
      </c>
      <c r="AZ1524" s="11" t="s">
        <v>66</v>
      </c>
      <c r="BA1524" s="182" t="s">
        <v>137</v>
      </c>
    </row>
    <row r="1525" spans="1:67" s="266" customFormat="1" ht="16.5" customHeight="1" x14ac:dyDescent="0.2">
      <c r="A1525" s="241"/>
      <c r="B1525" s="28"/>
      <c r="C1525" s="214" t="s">
        <v>2053</v>
      </c>
      <c r="D1525" s="183" t="s">
        <v>217</v>
      </c>
      <c r="E1525" s="320" t="s">
        <v>2054</v>
      </c>
      <c r="F1525" s="321" t="s">
        <v>2055</v>
      </c>
      <c r="G1525" s="183" t="s">
        <v>285</v>
      </c>
      <c r="H1525" s="184">
        <v>3</v>
      </c>
      <c r="I1525" s="185">
        <v>1025</v>
      </c>
      <c r="J1525" s="186">
        <f>ROUND(I1525*H1525,2)</f>
        <v>3075</v>
      </c>
      <c r="K1525" s="321" t="s">
        <v>143</v>
      </c>
      <c r="L1525" s="187"/>
      <c r="M1525" s="188" t="s">
        <v>1</v>
      </c>
      <c r="N1525" s="189" t="s">
        <v>38</v>
      </c>
      <c r="O1525" s="53"/>
      <c r="P1525" s="160">
        <f>O1525*H1525</f>
        <v>0</v>
      </c>
      <c r="Q1525" s="160">
        <v>4.7000000000000002E-3</v>
      </c>
      <c r="R1525" s="160">
        <f>Q1525*H1525</f>
        <v>1.4100000000000001E-2</v>
      </c>
      <c r="S1525" s="283"/>
      <c r="T1525" s="283">
        <v>0</v>
      </c>
      <c r="U1525" s="287"/>
      <c r="V1525" s="161">
        <f>T1525*H1525</f>
        <v>0</v>
      </c>
      <c r="AT1525" s="268" t="s">
        <v>292</v>
      </c>
      <c r="AV1525" s="268" t="s">
        <v>217</v>
      </c>
      <c r="AW1525" s="268" t="s">
        <v>79</v>
      </c>
      <c r="BA1525" s="268" t="s">
        <v>137</v>
      </c>
      <c r="BG1525" s="162">
        <f>IF(N1525="základní",J1525,0)</f>
        <v>0</v>
      </c>
      <c r="BH1525" s="162">
        <f>IF(N1525="snížená",J1525,0)</f>
        <v>3075</v>
      </c>
      <c r="BI1525" s="162">
        <f>IF(N1525="zákl. přenesená",J1525,0)</f>
        <v>0</v>
      </c>
      <c r="BJ1525" s="162">
        <f>IF(N1525="sníž. přenesená",J1525,0)</f>
        <v>0</v>
      </c>
      <c r="BK1525" s="162">
        <f>IF(N1525="nulová",J1525,0)</f>
        <v>0</v>
      </c>
      <c r="BL1525" s="268" t="s">
        <v>79</v>
      </c>
      <c r="BM1525" s="162">
        <f>ROUND(I1525*H1525,2)</f>
        <v>3075</v>
      </c>
      <c r="BN1525" s="268" t="s">
        <v>205</v>
      </c>
      <c r="BO1525" s="268" t="s">
        <v>2056</v>
      </c>
    </row>
    <row r="1526" spans="1:67" s="11" customFormat="1" x14ac:dyDescent="0.2">
      <c r="A1526" s="241"/>
      <c r="B1526" s="173"/>
      <c r="C1526" s="198"/>
      <c r="D1526" s="165" t="s">
        <v>146</v>
      </c>
      <c r="E1526" s="175" t="s">
        <v>1</v>
      </c>
      <c r="F1526" s="175" t="s">
        <v>153</v>
      </c>
      <c r="G1526" s="174"/>
      <c r="H1526" s="176">
        <v>3</v>
      </c>
      <c r="I1526" s="177"/>
      <c r="J1526" s="174"/>
      <c r="K1526" s="174"/>
      <c r="L1526" s="178"/>
      <c r="M1526" s="179"/>
      <c r="N1526" s="180"/>
      <c r="O1526" s="180"/>
      <c r="P1526" s="180"/>
      <c r="Q1526" s="180"/>
      <c r="R1526" s="180"/>
      <c r="S1526" s="283"/>
      <c r="T1526" s="290"/>
      <c r="U1526" s="287"/>
      <c r="V1526" s="181"/>
      <c r="AV1526" s="182" t="s">
        <v>146</v>
      </c>
      <c r="AW1526" s="182" t="s">
        <v>79</v>
      </c>
      <c r="AX1526" s="11" t="s">
        <v>79</v>
      </c>
      <c r="AY1526" s="11" t="s">
        <v>28</v>
      </c>
      <c r="AZ1526" s="11" t="s">
        <v>66</v>
      </c>
      <c r="BA1526" s="182" t="s">
        <v>137</v>
      </c>
    </row>
    <row r="1527" spans="1:67" s="266" customFormat="1" ht="16.5" customHeight="1" x14ac:dyDescent="0.2">
      <c r="A1527" s="241"/>
      <c r="B1527" s="28"/>
      <c r="C1527" s="196" t="s">
        <v>2057</v>
      </c>
      <c r="D1527" s="154" t="s">
        <v>139</v>
      </c>
      <c r="E1527" s="318" t="s">
        <v>2058</v>
      </c>
      <c r="F1527" s="319" t="s">
        <v>2059</v>
      </c>
      <c r="G1527" s="154" t="s">
        <v>285</v>
      </c>
      <c r="H1527" s="155">
        <v>6</v>
      </c>
      <c r="I1527" s="156">
        <v>21900</v>
      </c>
      <c r="J1527" s="157">
        <f>ROUND(I1527*H1527,2)</f>
        <v>131400</v>
      </c>
      <c r="K1527" s="319" t="s">
        <v>1</v>
      </c>
      <c r="L1527" s="32"/>
      <c r="M1527" s="158" t="s">
        <v>1</v>
      </c>
      <c r="N1527" s="159" t="s">
        <v>38</v>
      </c>
      <c r="O1527" s="53"/>
      <c r="P1527" s="160">
        <f>O1527*H1527</f>
        <v>0</v>
      </c>
      <c r="Q1527" s="160">
        <v>0</v>
      </c>
      <c r="R1527" s="160">
        <f>Q1527*H1527</f>
        <v>0</v>
      </c>
      <c r="S1527" s="283"/>
      <c r="T1527" s="283">
        <v>0</v>
      </c>
      <c r="U1527" s="287"/>
      <c r="V1527" s="161">
        <f>T1527*H1527</f>
        <v>0</v>
      </c>
      <c r="AT1527" s="268" t="s">
        <v>205</v>
      </c>
      <c r="AV1527" s="268" t="s">
        <v>139</v>
      </c>
      <c r="AW1527" s="268" t="s">
        <v>79</v>
      </c>
      <c r="BA1527" s="268" t="s">
        <v>137</v>
      </c>
      <c r="BG1527" s="162">
        <f>IF(N1527="základní",J1527,0)</f>
        <v>0</v>
      </c>
      <c r="BH1527" s="162">
        <f>IF(N1527="snížená",J1527,0)</f>
        <v>131400</v>
      </c>
      <c r="BI1527" s="162">
        <f>IF(N1527="zákl. přenesená",J1527,0)</f>
        <v>0</v>
      </c>
      <c r="BJ1527" s="162">
        <f>IF(N1527="sníž. přenesená",J1527,0)</f>
        <v>0</v>
      </c>
      <c r="BK1527" s="162">
        <f>IF(N1527="nulová",J1527,0)</f>
        <v>0</v>
      </c>
      <c r="BL1527" s="268" t="s">
        <v>79</v>
      </c>
      <c r="BM1527" s="162">
        <f>ROUND(I1527*H1527,2)</f>
        <v>131400</v>
      </c>
      <c r="BN1527" s="268" t="s">
        <v>205</v>
      </c>
      <c r="BO1527" s="268" t="s">
        <v>2060</v>
      </c>
    </row>
    <row r="1528" spans="1:67" s="10" customFormat="1" x14ac:dyDescent="0.2">
      <c r="A1528" s="241"/>
      <c r="B1528" s="163"/>
      <c r="C1528" s="197"/>
      <c r="D1528" s="165" t="s">
        <v>146</v>
      </c>
      <c r="E1528" s="166" t="s">
        <v>1</v>
      </c>
      <c r="F1528" s="166" t="s">
        <v>287</v>
      </c>
      <c r="G1528" s="164"/>
      <c r="H1528" s="166" t="s">
        <v>1</v>
      </c>
      <c r="I1528" s="167"/>
      <c r="J1528" s="164"/>
      <c r="K1528" s="164"/>
      <c r="L1528" s="168"/>
      <c r="M1528" s="169"/>
      <c r="N1528" s="170"/>
      <c r="O1528" s="170"/>
      <c r="P1528" s="170"/>
      <c r="Q1528" s="170"/>
      <c r="R1528" s="170"/>
      <c r="S1528" s="283"/>
      <c r="T1528" s="288"/>
      <c r="U1528" s="287"/>
      <c r="V1528" s="171"/>
      <c r="AV1528" s="172" t="s">
        <v>146</v>
      </c>
      <c r="AW1528" s="172" t="s">
        <v>79</v>
      </c>
      <c r="AX1528" s="10" t="s">
        <v>73</v>
      </c>
      <c r="AY1528" s="10" t="s">
        <v>28</v>
      </c>
      <c r="AZ1528" s="10" t="s">
        <v>66</v>
      </c>
      <c r="BA1528" s="172" t="s">
        <v>137</v>
      </c>
    </row>
    <row r="1529" spans="1:67" s="10" customFormat="1" x14ac:dyDescent="0.2">
      <c r="A1529" s="241"/>
      <c r="B1529" s="163"/>
      <c r="C1529" s="197"/>
      <c r="D1529" s="165" t="s">
        <v>146</v>
      </c>
      <c r="E1529" s="166" t="s">
        <v>1</v>
      </c>
      <c r="F1529" s="166" t="s">
        <v>1959</v>
      </c>
      <c r="G1529" s="164"/>
      <c r="H1529" s="166" t="s">
        <v>1</v>
      </c>
      <c r="I1529" s="167"/>
      <c r="J1529" s="164"/>
      <c r="K1529" s="164"/>
      <c r="L1529" s="168"/>
      <c r="M1529" s="169"/>
      <c r="N1529" s="170"/>
      <c r="O1529" s="170"/>
      <c r="P1529" s="170"/>
      <c r="Q1529" s="170"/>
      <c r="R1529" s="170"/>
      <c r="S1529" s="283"/>
      <c r="T1529" s="288"/>
      <c r="U1529" s="287"/>
      <c r="V1529" s="171"/>
      <c r="AV1529" s="172" t="s">
        <v>146</v>
      </c>
      <c r="AW1529" s="172" t="s">
        <v>79</v>
      </c>
      <c r="AX1529" s="10" t="s">
        <v>73</v>
      </c>
      <c r="AY1529" s="10" t="s">
        <v>28</v>
      </c>
      <c r="AZ1529" s="10" t="s">
        <v>66</v>
      </c>
      <c r="BA1529" s="172" t="s">
        <v>137</v>
      </c>
    </row>
    <row r="1530" spans="1:67" s="11" customFormat="1" x14ac:dyDescent="0.2">
      <c r="A1530" s="241"/>
      <c r="B1530" s="173"/>
      <c r="C1530" s="198"/>
      <c r="D1530" s="165" t="s">
        <v>146</v>
      </c>
      <c r="E1530" s="175" t="s">
        <v>1</v>
      </c>
      <c r="F1530" s="175" t="s">
        <v>167</v>
      </c>
      <c r="G1530" s="174"/>
      <c r="H1530" s="176">
        <v>6</v>
      </c>
      <c r="I1530" s="177"/>
      <c r="J1530" s="174"/>
      <c r="K1530" s="174"/>
      <c r="L1530" s="178"/>
      <c r="M1530" s="179"/>
      <c r="N1530" s="180"/>
      <c r="O1530" s="180"/>
      <c r="P1530" s="180"/>
      <c r="Q1530" s="180"/>
      <c r="R1530" s="180"/>
      <c r="S1530" s="283"/>
      <c r="T1530" s="290"/>
      <c r="U1530" s="287"/>
      <c r="V1530" s="181"/>
      <c r="AV1530" s="182" t="s">
        <v>146</v>
      </c>
      <c r="AW1530" s="182" t="s">
        <v>79</v>
      </c>
      <c r="AX1530" s="11" t="s">
        <v>79</v>
      </c>
      <c r="AY1530" s="11" t="s">
        <v>28</v>
      </c>
      <c r="AZ1530" s="11" t="s">
        <v>66</v>
      </c>
      <c r="BA1530" s="182" t="s">
        <v>137</v>
      </c>
    </row>
    <row r="1531" spans="1:67" s="266" customFormat="1" ht="16.5" customHeight="1" x14ac:dyDescent="0.2">
      <c r="A1531" s="241"/>
      <c r="B1531" s="28"/>
      <c r="C1531" s="196" t="s">
        <v>2061</v>
      </c>
      <c r="D1531" s="154" t="s">
        <v>139</v>
      </c>
      <c r="E1531" s="318" t="s">
        <v>2062</v>
      </c>
      <c r="F1531" s="319" t="s">
        <v>2063</v>
      </c>
      <c r="G1531" s="154" t="s">
        <v>722</v>
      </c>
      <c r="H1531" s="155">
        <v>24</v>
      </c>
      <c r="I1531" s="156">
        <v>300</v>
      </c>
      <c r="J1531" s="157">
        <f>ROUND(I1531*H1531,2)</f>
        <v>7200</v>
      </c>
      <c r="K1531" s="319" t="s">
        <v>143</v>
      </c>
      <c r="L1531" s="32"/>
      <c r="M1531" s="158" t="s">
        <v>1</v>
      </c>
      <c r="N1531" s="159" t="s">
        <v>38</v>
      </c>
      <c r="O1531" s="53"/>
      <c r="P1531" s="160">
        <f>O1531*H1531</f>
        <v>0</v>
      </c>
      <c r="Q1531" s="160">
        <v>0</v>
      </c>
      <c r="R1531" s="160">
        <f>Q1531*H1531</f>
        <v>0</v>
      </c>
      <c r="S1531" s="283"/>
      <c r="T1531" s="283">
        <v>0</v>
      </c>
      <c r="U1531" s="287"/>
      <c r="V1531" s="161">
        <f>T1531*H1531</f>
        <v>0</v>
      </c>
      <c r="AT1531" s="268" t="s">
        <v>205</v>
      </c>
      <c r="AV1531" s="268" t="s">
        <v>139</v>
      </c>
      <c r="AW1531" s="268" t="s">
        <v>79</v>
      </c>
      <c r="BA1531" s="268" t="s">
        <v>137</v>
      </c>
      <c r="BG1531" s="162">
        <f>IF(N1531="základní",J1531,0)</f>
        <v>0</v>
      </c>
      <c r="BH1531" s="162">
        <f>IF(N1531="snížená",J1531,0)</f>
        <v>7200</v>
      </c>
      <c r="BI1531" s="162">
        <f>IF(N1531="zákl. přenesená",J1531,0)</f>
        <v>0</v>
      </c>
      <c r="BJ1531" s="162">
        <f>IF(N1531="sníž. přenesená",J1531,0)</f>
        <v>0</v>
      </c>
      <c r="BK1531" s="162">
        <f>IF(N1531="nulová",J1531,0)</f>
        <v>0</v>
      </c>
      <c r="BL1531" s="268" t="s">
        <v>79</v>
      </c>
      <c r="BM1531" s="162">
        <f>ROUND(I1531*H1531,2)</f>
        <v>7200</v>
      </c>
      <c r="BN1531" s="268" t="s">
        <v>205</v>
      </c>
      <c r="BO1531" s="268" t="s">
        <v>2064</v>
      </c>
    </row>
    <row r="1532" spans="1:67" s="11" customFormat="1" x14ac:dyDescent="0.2">
      <c r="A1532" s="241"/>
      <c r="B1532" s="173"/>
      <c r="C1532" s="198"/>
      <c r="D1532" s="165" t="s">
        <v>146</v>
      </c>
      <c r="E1532" s="175" t="s">
        <v>1</v>
      </c>
      <c r="F1532" s="175" t="s">
        <v>250</v>
      </c>
      <c r="G1532" s="174"/>
      <c r="H1532" s="176">
        <v>24</v>
      </c>
      <c r="I1532" s="177"/>
      <c r="J1532" s="174"/>
      <c r="K1532" s="174"/>
      <c r="L1532" s="178"/>
      <c r="M1532" s="179"/>
      <c r="N1532" s="180"/>
      <c r="O1532" s="180"/>
      <c r="P1532" s="180"/>
      <c r="Q1532" s="180"/>
      <c r="R1532" s="180"/>
      <c r="S1532" s="283"/>
      <c r="T1532" s="290"/>
      <c r="U1532" s="287"/>
      <c r="V1532" s="181"/>
      <c r="AV1532" s="182" t="s">
        <v>146</v>
      </c>
      <c r="AW1532" s="182" t="s">
        <v>79</v>
      </c>
      <c r="AX1532" s="11" t="s">
        <v>79</v>
      </c>
      <c r="AY1532" s="11" t="s">
        <v>28</v>
      </c>
      <c r="AZ1532" s="11" t="s">
        <v>66</v>
      </c>
      <c r="BA1532" s="182" t="s">
        <v>137</v>
      </c>
    </row>
    <row r="1533" spans="1:67" s="266" customFormat="1" ht="16.5" customHeight="1" x14ac:dyDescent="0.2">
      <c r="A1533" s="241"/>
      <c r="B1533" s="28"/>
      <c r="C1533" s="221" t="s">
        <v>2590</v>
      </c>
      <c r="D1533" s="222" t="s">
        <v>139</v>
      </c>
      <c r="E1533" s="325" t="s">
        <v>2062</v>
      </c>
      <c r="F1533" s="326" t="s">
        <v>2591</v>
      </c>
      <c r="G1533" s="222" t="s">
        <v>722</v>
      </c>
      <c r="H1533" s="223">
        <v>-24</v>
      </c>
      <c r="I1533" s="224">
        <v>300</v>
      </c>
      <c r="J1533" s="225">
        <f>ROUND(I1533*H1533,2)</f>
        <v>-7200</v>
      </c>
      <c r="K1533" s="326" t="s">
        <v>143</v>
      </c>
      <c r="L1533" s="32"/>
      <c r="M1533" s="158" t="s">
        <v>1</v>
      </c>
      <c r="N1533" s="159" t="s">
        <v>38</v>
      </c>
      <c r="O1533" s="53"/>
      <c r="P1533" s="160">
        <f>O1533*H1533</f>
        <v>0</v>
      </c>
      <c r="Q1533" s="160">
        <v>0</v>
      </c>
      <c r="R1533" s="160">
        <f>Q1533*H1533</f>
        <v>0</v>
      </c>
      <c r="S1533" s="283"/>
      <c r="T1533" s="283">
        <v>0</v>
      </c>
      <c r="U1533" s="287"/>
      <c r="V1533" s="161">
        <f>T1533*H1533</f>
        <v>0</v>
      </c>
      <c r="AT1533" s="268" t="s">
        <v>205</v>
      </c>
      <c r="AV1533" s="268" t="s">
        <v>139</v>
      </c>
      <c r="AW1533" s="268" t="s">
        <v>79</v>
      </c>
      <c r="BA1533" s="268" t="s">
        <v>137</v>
      </c>
      <c r="BG1533" s="162">
        <f>IF(N1533="základní",J1533,0)</f>
        <v>0</v>
      </c>
      <c r="BH1533" s="162">
        <f>IF(N1533="snížená",J1533,0)</f>
        <v>-7200</v>
      </c>
      <c r="BI1533" s="162">
        <f>IF(N1533="zákl. přenesená",J1533,0)</f>
        <v>0</v>
      </c>
      <c r="BJ1533" s="162">
        <f>IF(N1533="sníž. přenesená",J1533,0)</f>
        <v>0</v>
      </c>
      <c r="BK1533" s="162">
        <f>IF(N1533="nulová",J1533,0)</f>
        <v>0</v>
      </c>
      <c r="BL1533" s="268" t="s">
        <v>79</v>
      </c>
      <c r="BM1533" s="162">
        <f>ROUND(I1533*H1533,2)</f>
        <v>-7200</v>
      </c>
      <c r="BN1533" s="268" t="s">
        <v>205</v>
      </c>
      <c r="BO1533" s="268" t="s">
        <v>2064</v>
      </c>
    </row>
    <row r="1534" spans="1:67" s="11" customFormat="1" x14ac:dyDescent="0.2">
      <c r="A1534" s="241"/>
      <c r="B1534" s="173"/>
      <c r="C1534" s="198"/>
      <c r="D1534" s="165" t="s">
        <v>146</v>
      </c>
      <c r="E1534" s="175" t="s">
        <v>1</v>
      </c>
      <c r="F1534" s="175">
        <v>-24</v>
      </c>
      <c r="G1534" s="174"/>
      <c r="H1534" s="176">
        <v>-24</v>
      </c>
      <c r="I1534" s="177"/>
      <c r="J1534" s="174"/>
      <c r="K1534" s="174"/>
      <c r="L1534" s="178"/>
      <c r="M1534" s="179"/>
      <c r="N1534" s="180"/>
      <c r="O1534" s="180"/>
      <c r="P1534" s="180"/>
      <c r="Q1534" s="180"/>
      <c r="R1534" s="180"/>
      <c r="S1534" s="283"/>
      <c r="T1534" s="290"/>
      <c r="U1534" s="287"/>
      <c r="V1534" s="181"/>
      <c r="AV1534" s="182" t="s">
        <v>146</v>
      </c>
      <c r="AW1534" s="182" t="s">
        <v>79</v>
      </c>
      <c r="AX1534" s="11" t="s">
        <v>79</v>
      </c>
      <c r="AY1534" s="11" t="s">
        <v>28</v>
      </c>
      <c r="AZ1534" s="11" t="s">
        <v>66</v>
      </c>
      <c r="BA1534" s="182" t="s">
        <v>137</v>
      </c>
    </row>
    <row r="1535" spans="1:67" s="266" customFormat="1" ht="16.5" customHeight="1" x14ac:dyDescent="0.2">
      <c r="A1535" s="241"/>
      <c r="B1535" s="28"/>
      <c r="C1535" s="196" t="s">
        <v>2065</v>
      </c>
      <c r="D1535" s="154" t="s">
        <v>139</v>
      </c>
      <c r="E1535" s="318" t="s">
        <v>2066</v>
      </c>
      <c r="F1535" s="319" t="s">
        <v>2067</v>
      </c>
      <c r="G1535" s="154" t="s">
        <v>1017</v>
      </c>
      <c r="H1535" s="255">
        <v>3736.32</v>
      </c>
      <c r="I1535" s="156">
        <v>1.08</v>
      </c>
      <c r="J1535" s="157">
        <f>ROUND(I1535*H1535,2)</f>
        <v>4035.23</v>
      </c>
      <c r="K1535" s="319" t="s">
        <v>143</v>
      </c>
      <c r="L1535" s="32"/>
      <c r="M1535" s="158" t="s">
        <v>1</v>
      </c>
      <c r="N1535" s="159" t="s">
        <v>38</v>
      </c>
      <c r="O1535" s="53"/>
      <c r="P1535" s="160">
        <f>O1535*H1535</f>
        <v>0</v>
      </c>
      <c r="Q1535" s="160">
        <v>0</v>
      </c>
      <c r="R1535" s="160">
        <f>Q1535*H1535</f>
        <v>0</v>
      </c>
      <c r="S1535" s="283"/>
      <c r="T1535" s="283">
        <v>0</v>
      </c>
      <c r="U1535" s="287"/>
      <c r="V1535" s="161">
        <f>T1535*H1535</f>
        <v>0</v>
      </c>
      <c r="AT1535" s="268" t="s">
        <v>205</v>
      </c>
      <c r="AV1535" s="268" t="s">
        <v>139</v>
      </c>
      <c r="AW1535" s="268" t="s">
        <v>79</v>
      </c>
      <c r="BA1535" s="268" t="s">
        <v>137</v>
      </c>
      <c r="BG1535" s="162">
        <f>IF(N1535="základní",J1535,0)</f>
        <v>0</v>
      </c>
      <c r="BH1535" s="162">
        <f>IF(N1535="snížená",J1535,0)</f>
        <v>4035.23</v>
      </c>
      <c r="BI1535" s="162">
        <f>IF(N1535="zákl. přenesená",J1535,0)</f>
        <v>0</v>
      </c>
      <c r="BJ1535" s="162">
        <f>IF(N1535="sníž. přenesená",J1535,0)</f>
        <v>0</v>
      </c>
      <c r="BK1535" s="162">
        <f>IF(N1535="nulová",J1535,0)</f>
        <v>0</v>
      </c>
      <c r="BL1535" s="268" t="s">
        <v>79</v>
      </c>
      <c r="BM1535" s="162">
        <f>ROUND(I1535*H1535,2)</f>
        <v>4035.23</v>
      </c>
      <c r="BN1535" s="268" t="s">
        <v>205</v>
      </c>
      <c r="BO1535" s="268" t="s">
        <v>2068</v>
      </c>
    </row>
    <row r="1536" spans="1:67" s="266" customFormat="1" ht="16.5" customHeight="1" x14ac:dyDescent="0.2">
      <c r="A1536" s="241"/>
      <c r="B1536" s="28"/>
      <c r="C1536" s="221" t="s">
        <v>2600</v>
      </c>
      <c r="D1536" s="222" t="s">
        <v>139</v>
      </c>
      <c r="E1536" s="325" t="s">
        <v>2066</v>
      </c>
      <c r="F1536" s="326" t="s">
        <v>2067</v>
      </c>
      <c r="G1536" s="222" t="s">
        <v>1017</v>
      </c>
      <c r="H1536" s="256">
        <v>-132.4</v>
      </c>
      <c r="I1536" s="224">
        <v>1.08</v>
      </c>
      <c r="J1536" s="225">
        <f>ROUND(I1536*H1536,2)</f>
        <v>-142.99</v>
      </c>
      <c r="K1536" s="326" t="s">
        <v>143</v>
      </c>
      <c r="L1536" s="32"/>
      <c r="M1536" s="158" t="s">
        <v>1</v>
      </c>
      <c r="N1536" s="159" t="s">
        <v>38</v>
      </c>
      <c r="O1536" s="53"/>
      <c r="P1536" s="160">
        <f>O1536*H1536</f>
        <v>0</v>
      </c>
      <c r="Q1536" s="160">
        <v>0</v>
      </c>
      <c r="R1536" s="160">
        <f>Q1536*H1536</f>
        <v>0</v>
      </c>
      <c r="S1536" s="283"/>
      <c r="T1536" s="271"/>
      <c r="U1536" s="287"/>
      <c r="V1536" s="161">
        <f>T1536*H1536</f>
        <v>0</v>
      </c>
      <c r="AT1536" s="268" t="s">
        <v>205</v>
      </c>
      <c r="AV1536" s="268" t="s">
        <v>139</v>
      </c>
      <c r="AW1536" s="268" t="s">
        <v>79</v>
      </c>
      <c r="BA1536" s="268" t="s">
        <v>137</v>
      </c>
      <c r="BG1536" s="162">
        <f>IF(N1536="základní",J1536,0)</f>
        <v>0</v>
      </c>
      <c r="BH1536" s="162">
        <f>IF(N1536="snížená",J1536,0)</f>
        <v>-142.99</v>
      </c>
      <c r="BI1536" s="162">
        <f>IF(N1536="zákl. přenesená",J1536,0)</f>
        <v>0</v>
      </c>
      <c r="BJ1536" s="162">
        <f>IF(N1536="sníž. přenesená",J1536,0)</f>
        <v>0</v>
      </c>
      <c r="BK1536" s="162">
        <f>IF(N1536="nulová",J1536,0)</f>
        <v>0</v>
      </c>
      <c r="BL1536" s="268" t="s">
        <v>79</v>
      </c>
      <c r="BM1536" s="162">
        <f>ROUND(I1536*H1536,2)</f>
        <v>-142.99</v>
      </c>
      <c r="BN1536" s="268" t="s">
        <v>205</v>
      </c>
      <c r="BO1536" s="268" t="s">
        <v>2068</v>
      </c>
    </row>
    <row r="1537" spans="1:67" s="9" customFormat="1" ht="22.9" customHeight="1" x14ac:dyDescent="0.2">
      <c r="A1537" s="241"/>
      <c r="B1537" s="138"/>
      <c r="C1537" s="213"/>
      <c r="D1537" s="140" t="s">
        <v>65</v>
      </c>
      <c r="E1537" s="152" t="s">
        <v>2069</v>
      </c>
      <c r="F1537" s="152" t="s">
        <v>2070</v>
      </c>
      <c r="G1537" s="139"/>
      <c r="H1537" s="139"/>
      <c r="I1537" s="142"/>
      <c r="J1537" s="153">
        <f>BM1537</f>
        <v>79201.87</v>
      </c>
      <c r="K1537" s="139"/>
      <c r="L1537" s="144"/>
      <c r="M1537" s="145"/>
      <c r="N1537" s="146"/>
      <c r="O1537" s="146"/>
      <c r="P1537" s="147">
        <f>SUM(P1538:P1558)</f>
        <v>0</v>
      </c>
      <c r="Q1537" s="146"/>
      <c r="R1537" s="147">
        <f>SUM(R1538:R1558)</f>
        <v>0.67415900000000006</v>
      </c>
      <c r="S1537" s="270">
        <f>SUM(S1538:S1558)</f>
        <v>0.52155899999999999</v>
      </c>
      <c r="T1537" s="283">
        <v>0</v>
      </c>
      <c r="U1537" s="272">
        <f>SUM(U1538:U1558)</f>
        <v>0</v>
      </c>
      <c r="V1537" s="148">
        <f>SUM(V1538:V1558)</f>
        <v>0</v>
      </c>
      <c r="AT1537" s="149" t="s">
        <v>79</v>
      </c>
      <c r="AV1537" s="150" t="s">
        <v>65</v>
      </c>
      <c r="AW1537" s="150" t="s">
        <v>73</v>
      </c>
      <c r="BA1537" s="149" t="s">
        <v>137</v>
      </c>
      <c r="BM1537" s="151">
        <f>SUM(BM1538:BM1558)</f>
        <v>79201.87</v>
      </c>
    </row>
    <row r="1538" spans="1:67" s="266" customFormat="1" ht="16.5" customHeight="1" x14ac:dyDescent="0.2">
      <c r="A1538" s="241"/>
      <c r="B1538" s="28"/>
      <c r="C1538" s="196" t="s">
        <v>2071</v>
      </c>
      <c r="D1538" s="154" t="s">
        <v>139</v>
      </c>
      <c r="E1538" s="318" t="s">
        <v>2072</v>
      </c>
      <c r="F1538" s="319" t="s">
        <v>2073</v>
      </c>
      <c r="G1538" s="154" t="s">
        <v>722</v>
      </c>
      <c r="H1538" s="155">
        <v>12</v>
      </c>
      <c r="I1538" s="156">
        <v>350</v>
      </c>
      <c r="J1538" s="157">
        <f>ROUND(I1538*H1538,2)</f>
        <v>4200</v>
      </c>
      <c r="K1538" s="319" t="s">
        <v>143</v>
      </c>
      <c r="L1538" s="32"/>
      <c r="M1538" s="158" t="s">
        <v>1</v>
      </c>
      <c r="N1538" s="159" t="s">
        <v>38</v>
      </c>
      <c r="O1538" s="53"/>
      <c r="P1538" s="160">
        <f>O1538*H1538</f>
        <v>0</v>
      </c>
      <c r="Q1538" s="160">
        <v>0</v>
      </c>
      <c r="R1538" s="160">
        <f>Q1538*H1538</f>
        <v>0</v>
      </c>
      <c r="S1538" s="283"/>
      <c r="T1538" s="290"/>
      <c r="U1538" s="287"/>
      <c r="V1538" s="161">
        <f>T1538*H1538</f>
        <v>0</v>
      </c>
      <c r="AT1538" s="268" t="s">
        <v>205</v>
      </c>
      <c r="AV1538" s="268" t="s">
        <v>139</v>
      </c>
      <c r="AW1538" s="268" t="s">
        <v>79</v>
      </c>
      <c r="BA1538" s="268" t="s">
        <v>137</v>
      </c>
      <c r="BG1538" s="162">
        <f>IF(N1538="základní",J1538,0)</f>
        <v>0</v>
      </c>
      <c r="BH1538" s="162">
        <f>IF(N1538="snížená",J1538,0)</f>
        <v>4200</v>
      </c>
      <c r="BI1538" s="162">
        <f>IF(N1538="zákl. přenesená",J1538,0)</f>
        <v>0</v>
      </c>
      <c r="BJ1538" s="162">
        <f>IF(N1538="sníž. přenesená",J1538,0)</f>
        <v>0</v>
      </c>
      <c r="BK1538" s="162">
        <f>IF(N1538="nulová",J1538,0)</f>
        <v>0</v>
      </c>
      <c r="BL1538" s="268" t="s">
        <v>79</v>
      </c>
      <c r="BM1538" s="162">
        <f>ROUND(I1538*H1538,2)</f>
        <v>4200</v>
      </c>
      <c r="BN1538" s="268" t="s">
        <v>205</v>
      </c>
      <c r="BO1538" s="268" t="s">
        <v>2074</v>
      </c>
    </row>
    <row r="1539" spans="1:67" s="11" customFormat="1" x14ac:dyDescent="0.2">
      <c r="A1539" s="241"/>
      <c r="B1539" s="173"/>
      <c r="C1539" s="198"/>
      <c r="D1539" s="165" t="s">
        <v>146</v>
      </c>
      <c r="E1539" s="175" t="s">
        <v>1</v>
      </c>
      <c r="F1539" s="175" t="s">
        <v>190</v>
      </c>
      <c r="G1539" s="174"/>
      <c r="H1539" s="176">
        <v>12</v>
      </c>
      <c r="I1539" s="177"/>
      <c r="J1539" s="174"/>
      <c r="K1539" s="174"/>
      <c r="L1539" s="178"/>
      <c r="M1539" s="179"/>
      <c r="N1539" s="180"/>
      <c r="O1539" s="180"/>
      <c r="P1539" s="180"/>
      <c r="Q1539" s="180"/>
      <c r="R1539" s="180"/>
      <c r="S1539" s="283"/>
      <c r="T1539" s="283">
        <v>0</v>
      </c>
      <c r="U1539" s="287"/>
      <c r="V1539" s="181"/>
      <c r="AV1539" s="182" t="s">
        <v>146</v>
      </c>
      <c r="AW1539" s="182" t="s">
        <v>79</v>
      </c>
      <c r="AX1539" s="11" t="s">
        <v>79</v>
      </c>
      <c r="AY1539" s="11" t="s">
        <v>28</v>
      </c>
      <c r="AZ1539" s="11" t="s">
        <v>66</v>
      </c>
      <c r="BA1539" s="182" t="s">
        <v>137</v>
      </c>
    </row>
    <row r="1540" spans="1:67" s="266" customFormat="1" ht="16.5" customHeight="1" x14ac:dyDescent="0.2">
      <c r="A1540" s="241"/>
      <c r="B1540" s="28"/>
      <c r="C1540" s="226" t="s">
        <v>2623</v>
      </c>
      <c r="D1540" s="217" t="s">
        <v>139</v>
      </c>
      <c r="E1540" s="327" t="s">
        <v>2362</v>
      </c>
      <c r="F1540" s="328" t="s">
        <v>2366</v>
      </c>
      <c r="G1540" s="226" t="s">
        <v>2317</v>
      </c>
      <c r="H1540" s="218">
        <v>1</v>
      </c>
      <c r="I1540" s="219">
        <v>5650</v>
      </c>
      <c r="J1540" s="220">
        <f>ROUND(I1540*H1540,2)</f>
        <v>5650</v>
      </c>
      <c r="K1540" s="323"/>
      <c r="L1540" s="32"/>
      <c r="M1540" s="158" t="s">
        <v>1</v>
      </c>
      <c r="N1540" s="159" t="s">
        <v>38</v>
      </c>
      <c r="O1540" s="53"/>
      <c r="P1540" s="160">
        <f>O1540*H1540</f>
        <v>0</v>
      </c>
      <c r="Q1540" s="160">
        <v>0.08</v>
      </c>
      <c r="R1540" s="160"/>
      <c r="S1540" s="258">
        <f>Q1540*H1540</f>
        <v>0.08</v>
      </c>
      <c r="T1540" s="288"/>
      <c r="U1540" s="287"/>
      <c r="V1540" s="161">
        <f>T1540*H1540</f>
        <v>0</v>
      </c>
      <c r="AT1540" s="268" t="s">
        <v>205</v>
      </c>
      <c r="AV1540" s="268" t="s">
        <v>139</v>
      </c>
      <c r="AW1540" s="268" t="s">
        <v>79</v>
      </c>
      <c r="BA1540" s="268" t="s">
        <v>137</v>
      </c>
      <c r="BG1540" s="162">
        <f>IF(N1540="základní",J1540,0)</f>
        <v>0</v>
      </c>
      <c r="BH1540" s="162">
        <f>IF(N1540="snížená",J1540,0)</f>
        <v>5650</v>
      </c>
      <c r="BI1540" s="162">
        <f>IF(N1540="zákl. přenesená",J1540,0)</f>
        <v>0</v>
      </c>
      <c r="BJ1540" s="162">
        <f>IF(N1540="sníž. přenesená",J1540,0)</f>
        <v>0</v>
      </c>
      <c r="BK1540" s="162">
        <f>IF(N1540="nulová",J1540,0)</f>
        <v>0</v>
      </c>
      <c r="BL1540" s="268" t="s">
        <v>79</v>
      </c>
      <c r="BM1540" s="162">
        <f>ROUND(I1540*H1540,2)</f>
        <v>5650</v>
      </c>
      <c r="BN1540" s="268" t="s">
        <v>205</v>
      </c>
      <c r="BO1540" s="268" t="s">
        <v>2078</v>
      </c>
    </row>
    <row r="1541" spans="1:67" s="10" customFormat="1" x14ac:dyDescent="0.2">
      <c r="A1541" s="241"/>
      <c r="B1541" s="163"/>
      <c r="C1541" s="197"/>
      <c r="D1541" s="165" t="s">
        <v>146</v>
      </c>
      <c r="E1541" s="166" t="s">
        <v>1</v>
      </c>
      <c r="F1541" s="166" t="s">
        <v>2365</v>
      </c>
      <c r="G1541" s="164"/>
      <c r="H1541" s="166" t="s">
        <v>1</v>
      </c>
      <c r="I1541" s="167"/>
      <c r="J1541" s="164"/>
      <c r="K1541" s="164"/>
      <c r="L1541" s="168"/>
      <c r="M1541" s="169"/>
      <c r="N1541" s="170"/>
      <c r="O1541" s="170"/>
      <c r="P1541" s="170"/>
      <c r="Q1541" s="170"/>
      <c r="R1541" s="170"/>
      <c r="S1541" s="283"/>
      <c r="T1541" s="290"/>
      <c r="U1541" s="287"/>
      <c r="V1541" s="171"/>
      <c r="AV1541" s="172" t="s">
        <v>146</v>
      </c>
      <c r="AW1541" s="172" t="s">
        <v>79</v>
      </c>
      <c r="AX1541" s="10" t="s">
        <v>73</v>
      </c>
      <c r="AY1541" s="10" t="s">
        <v>28</v>
      </c>
      <c r="AZ1541" s="10" t="s">
        <v>66</v>
      </c>
      <c r="BA1541" s="172" t="s">
        <v>137</v>
      </c>
    </row>
    <row r="1542" spans="1:67" s="11" customFormat="1" x14ac:dyDescent="0.2">
      <c r="A1542" s="241"/>
      <c r="B1542" s="173"/>
      <c r="C1542" s="198"/>
      <c r="D1542" s="165" t="s">
        <v>146</v>
      </c>
      <c r="E1542" s="175" t="s">
        <v>1</v>
      </c>
      <c r="F1542" s="175">
        <v>1</v>
      </c>
      <c r="G1542" s="174"/>
      <c r="H1542" s="176">
        <v>1</v>
      </c>
      <c r="I1542" s="177"/>
      <c r="J1542" s="174"/>
      <c r="K1542" s="174"/>
      <c r="L1542" s="178"/>
      <c r="M1542" s="179"/>
      <c r="N1542" s="180"/>
      <c r="O1542" s="180"/>
      <c r="P1542" s="180"/>
      <c r="Q1542" s="180"/>
      <c r="R1542" s="180"/>
      <c r="S1542" s="283"/>
      <c r="T1542" s="283">
        <v>0</v>
      </c>
      <c r="U1542" s="287"/>
      <c r="V1542" s="181"/>
      <c r="AV1542" s="182" t="s">
        <v>146</v>
      </c>
      <c r="AW1542" s="182" t="s">
        <v>79</v>
      </c>
      <c r="AX1542" s="11" t="s">
        <v>79</v>
      </c>
      <c r="AY1542" s="11" t="s">
        <v>28</v>
      </c>
      <c r="AZ1542" s="11" t="s">
        <v>66</v>
      </c>
      <c r="BA1542" s="182" t="s">
        <v>137</v>
      </c>
    </row>
    <row r="1543" spans="1:67" s="266" customFormat="1" ht="16.5" customHeight="1" x14ac:dyDescent="0.2">
      <c r="A1543" s="241"/>
      <c r="B1543" s="28"/>
      <c r="C1543" s="226" t="s">
        <v>2624</v>
      </c>
      <c r="D1543" s="217" t="s">
        <v>139</v>
      </c>
      <c r="E1543" s="327" t="s">
        <v>2362</v>
      </c>
      <c r="F1543" s="328" t="s">
        <v>2367</v>
      </c>
      <c r="G1543" s="226" t="s">
        <v>208</v>
      </c>
      <c r="H1543" s="218">
        <v>0.40510000000000002</v>
      </c>
      <c r="I1543" s="219">
        <v>34500</v>
      </c>
      <c r="J1543" s="220">
        <f>ROUND(I1543*H1543,2)</f>
        <v>13975.95</v>
      </c>
      <c r="K1543" s="323"/>
      <c r="L1543" s="32"/>
      <c r="M1543" s="158" t="s">
        <v>1</v>
      </c>
      <c r="N1543" s="159" t="s">
        <v>38</v>
      </c>
      <c r="O1543" s="53"/>
      <c r="P1543" s="160">
        <f>O1543*H1543</f>
        <v>0</v>
      </c>
      <c r="Q1543" s="160">
        <v>1.0900000000000001</v>
      </c>
      <c r="R1543" s="160"/>
      <c r="S1543" s="258">
        <f>Q1543*H1543</f>
        <v>0.44155900000000003</v>
      </c>
      <c r="T1543" s="288"/>
      <c r="U1543" s="287"/>
      <c r="V1543" s="161">
        <f>T1543*H1543</f>
        <v>0</v>
      </c>
      <c r="AT1543" s="268" t="s">
        <v>205</v>
      </c>
      <c r="AV1543" s="268" t="s">
        <v>139</v>
      </c>
      <c r="AW1543" s="268" t="s">
        <v>79</v>
      </c>
      <c r="BA1543" s="268" t="s">
        <v>137</v>
      </c>
      <c r="BG1543" s="162">
        <f>IF(N1543="základní",J1543,0)</f>
        <v>0</v>
      </c>
      <c r="BH1543" s="162">
        <f>IF(N1543="snížená",J1543,0)</f>
        <v>13975.95</v>
      </c>
      <c r="BI1543" s="162">
        <f>IF(N1543="zákl. přenesená",J1543,0)</f>
        <v>0</v>
      </c>
      <c r="BJ1543" s="162">
        <f>IF(N1543="sníž. přenesená",J1543,0)</f>
        <v>0</v>
      </c>
      <c r="BK1543" s="162">
        <f>IF(N1543="nulová",J1543,0)</f>
        <v>0</v>
      </c>
      <c r="BL1543" s="268" t="s">
        <v>79</v>
      </c>
      <c r="BM1543" s="162">
        <f>ROUND(I1543*H1543,2)</f>
        <v>13975.95</v>
      </c>
      <c r="BN1543" s="268" t="s">
        <v>205</v>
      </c>
      <c r="BO1543" s="268" t="s">
        <v>2078</v>
      </c>
    </row>
    <row r="1544" spans="1:67" s="10" customFormat="1" x14ac:dyDescent="0.2">
      <c r="A1544" s="241"/>
      <c r="B1544" s="163"/>
      <c r="C1544" s="197"/>
      <c r="D1544" s="165" t="s">
        <v>146</v>
      </c>
      <c r="E1544" s="166" t="s">
        <v>1</v>
      </c>
      <c r="F1544" s="166" t="s">
        <v>2363</v>
      </c>
      <c r="G1544" s="164"/>
      <c r="H1544" s="166" t="s">
        <v>1</v>
      </c>
      <c r="I1544" s="167"/>
      <c r="J1544" s="164"/>
      <c r="K1544" s="164"/>
      <c r="L1544" s="168"/>
      <c r="M1544" s="169"/>
      <c r="N1544" s="170"/>
      <c r="O1544" s="170"/>
      <c r="P1544" s="170"/>
      <c r="Q1544" s="170"/>
      <c r="R1544" s="170"/>
      <c r="S1544" s="283"/>
      <c r="T1544" s="290"/>
      <c r="U1544" s="287"/>
      <c r="V1544" s="171"/>
      <c r="AV1544" s="172" t="s">
        <v>146</v>
      </c>
      <c r="AW1544" s="172" t="s">
        <v>79</v>
      </c>
      <c r="AX1544" s="10" t="s">
        <v>73</v>
      </c>
      <c r="AY1544" s="10" t="s">
        <v>28</v>
      </c>
      <c r="AZ1544" s="10" t="s">
        <v>66</v>
      </c>
      <c r="BA1544" s="172" t="s">
        <v>137</v>
      </c>
    </row>
    <row r="1545" spans="1:67" s="11" customFormat="1" x14ac:dyDescent="0.2">
      <c r="A1545" s="241"/>
      <c r="B1545" s="173"/>
      <c r="C1545" s="198"/>
      <c r="D1545" s="165" t="s">
        <v>146</v>
      </c>
      <c r="E1545" s="175" t="s">
        <v>1</v>
      </c>
      <c r="F1545" s="175" t="s">
        <v>2364</v>
      </c>
      <c r="G1545" s="174"/>
      <c r="H1545" s="176">
        <v>0.40510000000000002</v>
      </c>
      <c r="I1545" s="177"/>
      <c r="J1545" s="174"/>
      <c r="K1545" s="174"/>
      <c r="L1545" s="178"/>
      <c r="M1545" s="179"/>
      <c r="N1545" s="180"/>
      <c r="O1545" s="180"/>
      <c r="P1545" s="180"/>
      <c r="Q1545" s="180"/>
      <c r="R1545" s="180"/>
      <c r="S1545" s="283"/>
      <c r="T1545" s="283">
        <v>0</v>
      </c>
      <c r="U1545" s="287"/>
      <c r="V1545" s="181"/>
      <c r="AV1545" s="182" t="s">
        <v>146</v>
      </c>
      <c r="AW1545" s="182" t="s">
        <v>79</v>
      </c>
      <c r="AX1545" s="11" t="s">
        <v>79</v>
      </c>
      <c r="AY1545" s="11" t="s">
        <v>28</v>
      </c>
      <c r="AZ1545" s="11" t="s">
        <v>66</v>
      </c>
      <c r="BA1545" s="182" t="s">
        <v>137</v>
      </c>
    </row>
    <row r="1546" spans="1:67" s="266" customFormat="1" ht="16.5" customHeight="1" x14ac:dyDescent="0.2">
      <c r="A1546" s="241"/>
      <c r="B1546" s="28"/>
      <c r="C1546" s="196" t="s">
        <v>2075</v>
      </c>
      <c r="D1546" s="154" t="s">
        <v>139</v>
      </c>
      <c r="E1546" s="318" t="s">
        <v>2076</v>
      </c>
      <c r="F1546" s="319" t="s">
        <v>2077</v>
      </c>
      <c r="G1546" s="154" t="s">
        <v>242</v>
      </c>
      <c r="H1546" s="155">
        <v>26.59</v>
      </c>
      <c r="I1546" s="156">
        <v>300</v>
      </c>
      <c r="J1546" s="157">
        <f>ROUND(I1546*H1546,2)</f>
        <v>7977</v>
      </c>
      <c r="K1546" s="319" t="s">
        <v>143</v>
      </c>
      <c r="L1546" s="32"/>
      <c r="M1546" s="158" t="s">
        <v>1</v>
      </c>
      <c r="N1546" s="159" t="s">
        <v>38</v>
      </c>
      <c r="O1546" s="53"/>
      <c r="P1546" s="160">
        <f>O1546*H1546</f>
        <v>0</v>
      </c>
      <c r="Q1546" s="160">
        <v>1E-4</v>
      </c>
      <c r="R1546" s="160">
        <f>Q1546*H1546</f>
        <v>2.6589999999999999E-3</v>
      </c>
      <c r="S1546" s="283"/>
      <c r="T1546" s="288"/>
      <c r="U1546" s="287"/>
      <c r="V1546" s="161">
        <f>T1546*H1546</f>
        <v>0</v>
      </c>
      <c r="AT1546" s="268" t="s">
        <v>205</v>
      </c>
      <c r="AV1546" s="268" t="s">
        <v>139</v>
      </c>
      <c r="AW1546" s="268" t="s">
        <v>79</v>
      </c>
      <c r="BA1546" s="268" t="s">
        <v>137</v>
      </c>
      <c r="BG1546" s="162">
        <f>IF(N1546="základní",J1546,0)</f>
        <v>0</v>
      </c>
      <c r="BH1546" s="162">
        <f>IF(N1546="snížená",J1546,0)</f>
        <v>7977</v>
      </c>
      <c r="BI1546" s="162">
        <f>IF(N1546="zákl. přenesená",J1546,0)</f>
        <v>0</v>
      </c>
      <c r="BJ1546" s="162">
        <f>IF(N1546="sníž. přenesená",J1546,0)</f>
        <v>0</v>
      </c>
      <c r="BK1546" s="162">
        <f>IF(N1546="nulová",J1546,0)</f>
        <v>0</v>
      </c>
      <c r="BL1546" s="268" t="s">
        <v>79</v>
      </c>
      <c r="BM1546" s="162">
        <f>ROUND(I1546*H1546,2)</f>
        <v>7977</v>
      </c>
      <c r="BN1546" s="268" t="s">
        <v>205</v>
      </c>
      <c r="BO1546" s="268" t="s">
        <v>2078</v>
      </c>
    </row>
    <row r="1547" spans="1:67" s="10" customFormat="1" x14ac:dyDescent="0.2">
      <c r="A1547" s="241"/>
      <c r="B1547" s="163"/>
      <c r="C1547" s="197"/>
      <c r="D1547" s="165" t="s">
        <v>146</v>
      </c>
      <c r="E1547" s="166" t="s">
        <v>1</v>
      </c>
      <c r="F1547" s="166" t="s">
        <v>2079</v>
      </c>
      <c r="G1547" s="164"/>
      <c r="H1547" s="166" t="s">
        <v>1</v>
      </c>
      <c r="I1547" s="167"/>
      <c r="J1547" s="164"/>
      <c r="K1547" s="164"/>
      <c r="L1547" s="168"/>
      <c r="M1547" s="169"/>
      <c r="N1547" s="170"/>
      <c r="O1547" s="170"/>
      <c r="P1547" s="170"/>
      <c r="Q1547" s="170"/>
      <c r="R1547" s="170"/>
      <c r="S1547" s="283"/>
      <c r="T1547" s="290"/>
      <c r="U1547" s="287"/>
      <c r="V1547" s="171"/>
      <c r="AV1547" s="172" t="s">
        <v>146</v>
      </c>
      <c r="AW1547" s="172" t="s">
        <v>79</v>
      </c>
      <c r="AX1547" s="10" t="s">
        <v>73</v>
      </c>
      <c r="AY1547" s="10" t="s">
        <v>28</v>
      </c>
      <c r="AZ1547" s="10" t="s">
        <v>66</v>
      </c>
      <c r="BA1547" s="172" t="s">
        <v>137</v>
      </c>
    </row>
    <row r="1548" spans="1:67" s="11" customFormat="1" x14ac:dyDescent="0.2">
      <c r="A1548" s="241"/>
      <c r="B1548" s="173"/>
      <c r="C1548" s="198"/>
      <c r="D1548" s="165" t="s">
        <v>146</v>
      </c>
      <c r="E1548" s="175" t="s">
        <v>1</v>
      </c>
      <c r="F1548" s="175" t="s">
        <v>2080</v>
      </c>
      <c r="G1548" s="174"/>
      <c r="H1548" s="176">
        <v>26.59</v>
      </c>
      <c r="I1548" s="177"/>
      <c r="J1548" s="174"/>
      <c r="K1548" s="174"/>
      <c r="L1548" s="178"/>
      <c r="M1548" s="179"/>
      <c r="N1548" s="180"/>
      <c r="O1548" s="180"/>
      <c r="P1548" s="180"/>
      <c r="Q1548" s="180"/>
      <c r="R1548" s="180"/>
      <c r="S1548" s="283"/>
      <c r="T1548" s="283">
        <v>0</v>
      </c>
      <c r="U1548" s="287"/>
      <c r="V1548" s="181"/>
      <c r="AV1548" s="182" t="s">
        <v>146</v>
      </c>
      <c r="AW1548" s="182" t="s">
        <v>79</v>
      </c>
      <c r="AX1548" s="11" t="s">
        <v>79</v>
      </c>
      <c r="AY1548" s="11" t="s">
        <v>28</v>
      </c>
      <c r="AZ1548" s="11" t="s">
        <v>66</v>
      </c>
      <c r="BA1548" s="182" t="s">
        <v>137</v>
      </c>
    </row>
    <row r="1549" spans="1:67" s="266" customFormat="1" ht="16.5" customHeight="1" x14ac:dyDescent="0.2">
      <c r="A1549" s="241"/>
      <c r="B1549" s="28"/>
      <c r="C1549" s="196" t="s">
        <v>2081</v>
      </c>
      <c r="D1549" s="154" t="s">
        <v>139</v>
      </c>
      <c r="E1549" s="318" t="s">
        <v>2082</v>
      </c>
      <c r="F1549" s="319" t="s">
        <v>2083</v>
      </c>
      <c r="G1549" s="154" t="s">
        <v>285</v>
      </c>
      <c r="H1549" s="155">
        <v>5</v>
      </c>
      <c r="I1549" s="156">
        <v>1250</v>
      </c>
      <c r="J1549" s="157">
        <f>ROUND(I1549*H1549,2)</f>
        <v>6250</v>
      </c>
      <c r="K1549" s="319" t="s">
        <v>1</v>
      </c>
      <c r="L1549" s="32"/>
      <c r="M1549" s="158" t="s">
        <v>1</v>
      </c>
      <c r="N1549" s="159" t="s">
        <v>38</v>
      </c>
      <c r="O1549" s="53"/>
      <c r="P1549" s="160">
        <f>O1549*H1549</f>
        <v>0</v>
      </c>
      <c r="Q1549" s="160">
        <v>1E-4</v>
      </c>
      <c r="R1549" s="160">
        <f>Q1549*H1549</f>
        <v>5.0000000000000001E-4</v>
      </c>
      <c r="S1549" s="283"/>
      <c r="T1549" s="288"/>
      <c r="U1549" s="287"/>
      <c r="V1549" s="161">
        <f>T1549*H1549</f>
        <v>0</v>
      </c>
      <c r="AT1549" s="268" t="s">
        <v>205</v>
      </c>
      <c r="AV1549" s="268" t="s">
        <v>139</v>
      </c>
      <c r="AW1549" s="268" t="s">
        <v>79</v>
      </c>
      <c r="BA1549" s="268" t="s">
        <v>137</v>
      </c>
      <c r="BG1549" s="162">
        <f>IF(N1549="základní",J1549,0)</f>
        <v>0</v>
      </c>
      <c r="BH1549" s="162">
        <f>IF(N1549="snížená",J1549,0)</f>
        <v>6250</v>
      </c>
      <c r="BI1549" s="162">
        <f>IF(N1549="zákl. přenesená",J1549,0)</f>
        <v>0</v>
      </c>
      <c r="BJ1549" s="162">
        <f>IF(N1549="sníž. přenesená",J1549,0)</f>
        <v>0</v>
      </c>
      <c r="BK1549" s="162">
        <f>IF(N1549="nulová",J1549,0)</f>
        <v>0</v>
      </c>
      <c r="BL1549" s="268" t="s">
        <v>79</v>
      </c>
      <c r="BM1549" s="162">
        <f>ROUND(I1549*H1549,2)</f>
        <v>6250</v>
      </c>
      <c r="BN1549" s="268" t="s">
        <v>205</v>
      </c>
      <c r="BO1549" s="268" t="s">
        <v>2084</v>
      </c>
    </row>
    <row r="1550" spans="1:67" s="10" customFormat="1" x14ac:dyDescent="0.2">
      <c r="A1550" s="241"/>
      <c r="B1550" s="163"/>
      <c r="C1550" s="197"/>
      <c r="D1550" s="165" t="s">
        <v>146</v>
      </c>
      <c r="E1550" s="166" t="s">
        <v>1</v>
      </c>
      <c r="F1550" s="166" t="s">
        <v>2079</v>
      </c>
      <c r="G1550" s="164"/>
      <c r="H1550" s="166" t="s">
        <v>1</v>
      </c>
      <c r="I1550" s="167"/>
      <c r="J1550" s="164"/>
      <c r="K1550" s="164"/>
      <c r="L1550" s="168"/>
      <c r="M1550" s="169"/>
      <c r="N1550" s="170"/>
      <c r="O1550" s="170"/>
      <c r="P1550" s="170"/>
      <c r="Q1550" s="170"/>
      <c r="R1550" s="170"/>
      <c r="S1550" s="283"/>
      <c r="T1550" s="290"/>
      <c r="U1550" s="287"/>
      <c r="V1550" s="171"/>
      <c r="AV1550" s="172" t="s">
        <v>146</v>
      </c>
      <c r="AW1550" s="172" t="s">
        <v>79</v>
      </c>
      <c r="AX1550" s="10" t="s">
        <v>73</v>
      </c>
      <c r="AY1550" s="10" t="s">
        <v>28</v>
      </c>
      <c r="AZ1550" s="10" t="s">
        <v>66</v>
      </c>
      <c r="BA1550" s="172" t="s">
        <v>137</v>
      </c>
    </row>
    <row r="1551" spans="1:67" s="11" customFormat="1" x14ac:dyDescent="0.2">
      <c r="A1551" s="241"/>
      <c r="B1551" s="173"/>
      <c r="C1551" s="198"/>
      <c r="D1551" s="165" t="s">
        <v>146</v>
      </c>
      <c r="E1551" s="175" t="s">
        <v>1</v>
      </c>
      <c r="F1551" s="175" t="s">
        <v>162</v>
      </c>
      <c r="G1551" s="174"/>
      <c r="H1551" s="176">
        <v>5</v>
      </c>
      <c r="I1551" s="177"/>
      <c r="J1551" s="174"/>
      <c r="K1551" s="174"/>
      <c r="L1551" s="178"/>
      <c r="M1551" s="179"/>
      <c r="N1551" s="180"/>
      <c r="O1551" s="180"/>
      <c r="P1551" s="180"/>
      <c r="Q1551" s="180"/>
      <c r="R1551" s="180"/>
      <c r="S1551" s="283"/>
      <c r="T1551" s="283">
        <v>0</v>
      </c>
      <c r="U1551" s="287"/>
      <c r="V1551" s="181"/>
      <c r="AV1551" s="182" t="s">
        <v>146</v>
      </c>
      <c r="AW1551" s="182" t="s">
        <v>79</v>
      </c>
      <c r="AX1551" s="11" t="s">
        <v>79</v>
      </c>
      <c r="AY1551" s="11" t="s">
        <v>28</v>
      </c>
      <c r="AZ1551" s="11" t="s">
        <v>66</v>
      </c>
      <c r="BA1551" s="182" t="s">
        <v>137</v>
      </c>
    </row>
    <row r="1552" spans="1:67" s="266" customFormat="1" ht="16.5" customHeight="1" x14ac:dyDescent="0.2">
      <c r="A1552" s="241"/>
      <c r="B1552" s="28"/>
      <c r="C1552" s="214" t="s">
        <v>2085</v>
      </c>
      <c r="D1552" s="183" t="s">
        <v>217</v>
      </c>
      <c r="E1552" s="320" t="s">
        <v>2086</v>
      </c>
      <c r="F1552" s="321" t="s">
        <v>2087</v>
      </c>
      <c r="G1552" s="183" t="s">
        <v>208</v>
      </c>
      <c r="H1552" s="184">
        <v>0.67100000000000004</v>
      </c>
      <c r="I1552" s="185">
        <v>25500</v>
      </c>
      <c r="J1552" s="186">
        <f>ROUND(I1552*H1552,2)</f>
        <v>17110.5</v>
      </c>
      <c r="K1552" s="321" t="s">
        <v>143</v>
      </c>
      <c r="L1552" s="187"/>
      <c r="M1552" s="188" t="s">
        <v>1</v>
      </c>
      <c r="N1552" s="189" t="s">
        <v>38</v>
      </c>
      <c r="O1552" s="53"/>
      <c r="P1552" s="160">
        <f>O1552*H1552</f>
        <v>0</v>
      </c>
      <c r="Q1552" s="160">
        <v>1</v>
      </c>
      <c r="R1552" s="160">
        <f>Q1552*H1552</f>
        <v>0.67100000000000004</v>
      </c>
      <c r="S1552" s="283"/>
      <c r="T1552" s="288"/>
      <c r="U1552" s="287"/>
      <c r="V1552" s="161">
        <f>T1552*H1552</f>
        <v>0</v>
      </c>
      <c r="AT1552" s="268" t="s">
        <v>292</v>
      </c>
      <c r="AV1552" s="268" t="s">
        <v>217</v>
      </c>
      <c r="AW1552" s="268" t="s">
        <v>79</v>
      </c>
      <c r="BA1552" s="268" t="s">
        <v>137</v>
      </c>
      <c r="BG1552" s="162">
        <f>IF(N1552="základní",J1552,0)</f>
        <v>0</v>
      </c>
      <c r="BH1552" s="162">
        <f>IF(N1552="snížená",J1552,0)</f>
        <v>17110.5</v>
      </c>
      <c r="BI1552" s="162">
        <f>IF(N1552="zákl. přenesená",J1552,0)</f>
        <v>0</v>
      </c>
      <c r="BJ1552" s="162">
        <f>IF(N1552="sníž. přenesená",J1552,0)</f>
        <v>0</v>
      </c>
      <c r="BK1552" s="162">
        <f>IF(N1552="nulová",J1552,0)</f>
        <v>0</v>
      </c>
      <c r="BL1552" s="268" t="s">
        <v>79</v>
      </c>
      <c r="BM1552" s="162">
        <f>ROUND(I1552*H1552,2)</f>
        <v>17110.5</v>
      </c>
      <c r="BN1552" s="268" t="s">
        <v>205</v>
      </c>
      <c r="BO1552" s="268" t="s">
        <v>2088</v>
      </c>
    </row>
    <row r="1553" spans="1:67" s="10" customFormat="1" x14ac:dyDescent="0.2">
      <c r="A1553" s="241"/>
      <c r="B1553" s="163"/>
      <c r="C1553" s="197"/>
      <c r="D1553" s="165" t="s">
        <v>146</v>
      </c>
      <c r="E1553" s="166" t="s">
        <v>1</v>
      </c>
      <c r="F1553" s="166" t="s">
        <v>316</v>
      </c>
      <c r="G1553" s="164"/>
      <c r="H1553" s="166" t="s">
        <v>1</v>
      </c>
      <c r="I1553" s="167"/>
      <c r="J1553" s="164"/>
      <c r="K1553" s="164"/>
      <c r="L1553" s="168"/>
      <c r="M1553" s="169"/>
      <c r="N1553" s="170"/>
      <c r="O1553" s="170"/>
      <c r="P1553" s="170"/>
      <c r="Q1553" s="170"/>
      <c r="R1553" s="170"/>
      <c r="S1553" s="283"/>
      <c r="T1553" s="290"/>
      <c r="U1553" s="287"/>
      <c r="V1553" s="171"/>
      <c r="AV1553" s="172" t="s">
        <v>146</v>
      </c>
      <c r="AW1553" s="172" t="s">
        <v>79</v>
      </c>
      <c r="AX1553" s="10" t="s">
        <v>73</v>
      </c>
      <c r="AY1553" s="10" t="s">
        <v>28</v>
      </c>
      <c r="AZ1553" s="10" t="s">
        <v>66</v>
      </c>
      <c r="BA1553" s="172" t="s">
        <v>137</v>
      </c>
    </row>
    <row r="1554" spans="1:67" s="11" customFormat="1" x14ac:dyDescent="0.2">
      <c r="A1554" s="241"/>
      <c r="B1554" s="173"/>
      <c r="C1554" s="198"/>
      <c r="D1554" s="165" t="s">
        <v>146</v>
      </c>
      <c r="E1554" s="175" t="s">
        <v>1</v>
      </c>
      <c r="F1554" s="175" t="s">
        <v>2089</v>
      </c>
      <c r="G1554" s="174"/>
      <c r="H1554" s="176">
        <v>0.67100000000000004</v>
      </c>
      <c r="I1554" s="177"/>
      <c r="J1554" s="174"/>
      <c r="K1554" s="174"/>
      <c r="L1554" s="178"/>
      <c r="M1554" s="179"/>
      <c r="N1554" s="180"/>
      <c r="O1554" s="180"/>
      <c r="P1554" s="180"/>
      <c r="Q1554" s="180"/>
      <c r="R1554" s="180"/>
      <c r="S1554" s="283"/>
      <c r="T1554" s="283">
        <v>0</v>
      </c>
      <c r="U1554" s="287"/>
      <c r="V1554" s="181"/>
      <c r="AV1554" s="182" t="s">
        <v>146</v>
      </c>
      <c r="AW1554" s="182" t="s">
        <v>79</v>
      </c>
      <c r="AX1554" s="11" t="s">
        <v>79</v>
      </c>
      <c r="AY1554" s="11" t="s">
        <v>28</v>
      </c>
      <c r="AZ1554" s="11" t="s">
        <v>66</v>
      </c>
      <c r="BA1554" s="182" t="s">
        <v>137</v>
      </c>
    </row>
    <row r="1555" spans="1:67" s="266" customFormat="1" ht="16.5" customHeight="1" x14ac:dyDescent="0.2">
      <c r="A1555" s="241"/>
      <c r="B1555" s="28"/>
      <c r="C1555" s="214" t="s">
        <v>2090</v>
      </c>
      <c r="D1555" s="183" t="s">
        <v>217</v>
      </c>
      <c r="E1555" s="320" t="s">
        <v>2091</v>
      </c>
      <c r="F1555" s="321" t="s">
        <v>2092</v>
      </c>
      <c r="G1555" s="183" t="s">
        <v>242</v>
      </c>
      <c r="H1555" s="184">
        <v>37.729999999999997</v>
      </c>
      <c r="I1555" s="185">
        <v>600</v>
      </c>
      <c r="J1555" s="186">
        <f>ROUND(I1555*H1555,2)</f>
        <v>22638</v>
      </c>
      <c r="K1555" s="321" t="s">
        <v>1</v>
      </c>
      <c r="L1555" s="187"/>
      <c r="M1555" s="188" t="s">
        <v>1</v>
      </c>
      <c r="N1555" s="189" t="s">
        <v>38</v>
      </c>
      <c r="O1555" s="53"/>
      <c r="P1555" s="160">
        <f>O1555*H1555</f>
        <v>0</v>
      </c>
      <c r="Q1555" s="160">
        <v>0</v>
      </c>
      <c r="R1555" s="160">
        <f>Q1555*H1555</f>
        <v>0</v>
      </c>
      <c r="S1555" s="283"/>
      <c r="T1555" s="290"/>
      <c r="U1555" s="287"/>
      <c r="V1555" s="161">
        <f>T1555*H1555</f>
        <v>0</v>
      </c>
      <c r="AT1555" s="268" t="s">
        <v>292</v>
      </c>
      <c r="AV1555" s="268" t="s">
        <v>217</v>
      </c>
      <c r="AW1555" s="268" t="s">
        <v>79</v>
      </c>
      <c r="BA1555" s="268" t="s">
        <v>137</v>
      </c>
      <c r="BG1555" s="162">
        <f>IF(N1555="základní",J1555,0)</f>
        <v>0</v>
      </c>
      <c r="BH1555" s="162">
        <f>IF(N1555="snížená",J1555,0)</f>
        <v>22638</v>
      </c>
      <c r="BI1555" s="162">
        <f>IF(N1555="zákl. přenesená",J1555,0)</f>
        <v>0</v>
      </c>
      <c r="BJ1555" s="162">
        <f>IF(N1555="sníž. přenesená",J1555,0)</f>
        <v>0</v>
      </c>
      <c r="BK1555" s="162">
        <f>IF(N1555="nulová",J1555,0)</f>
        <v>0</v>
      </c>
      <c r="BL1555" s="268" t="s">
        <v>79</v>
      </c>
      <c r="BM1555" s="162">
        <f>ROUND(I1555*H1555,2)</f>
        <v>22638</v>
      </c>
      <c r="BN1555" s="268" t="s">
        <v>205</v>
      </c>
      <c r="BO1555" s="268" t="s">
        <v>2093</v>
      </c>
    </row>
    <row r="1556" spans="1:67" s="11" customFormat="1" x14ac:dyDescent="0.2">
      <c r="A1556" s="241"/>
      <c r="B1556" s="173"/>
      <c r="C1556" s="198"/>
      <c r="D1556" s="165" t="s">
        <v>146</v>
      </c>
      <c r="E1556" s="175" t="s">
        <v>1</v>
      </c>
      <c r="F1556" s="175" t="s">
        <v>2094</v>
      </c>
      <c r="G1556" s="174"/>
      <c r="H1556" s="176">
        <v>37.729999999999997</v>
      </c>
      <c r="I1556" s="177"/>
      <c r="J1556" s="174"/>
      <c r="K1556" s="174"/>
      <c r="L1556" s="178"/>
      <c r="M1556" s="179"/>
      <c r="N1556" s="180"/>
      <c r="O1556" s="180"/>
      <c r="P1556" s="180"/>
      <c r="Q1556" s="180"/>
      <c r="R1556" s="180"/>
      <c r="S1556" s="283"/>
      <c r="T1556" s="283">
        <v>0</v>
      </c>
      <c r="U1556" s="287"/>
      <c r="V1556" s="181"/>
      <c r="AV1556" s="182" t="s">
        <v>146</v>
      </c>
      <c r="AW1556" s="182" t="s">
        <v>79</v>
      </c>
      <c r="AX1556" s="11" t="s">
        <v>79</v>
      </c>
      <c r="AY1556" s="11" t="s">
        <v>28</v>
      </c>
      <c r="AZ1556" s="11" t="s">
        <v>66</v>
      </c>
      <c r="BA1556" s="182" t="s">
        <v>137</v>
      </c>
    </row>
    <row r="1557" spans="1:67" s="266" customFormat="1" ht="16.5" customHeight="1" x14ac:dyDescent="0.2">
      <c r="A1557" s="241"/>
      <c r="B1557" s="28"/>
      <c r="C1557" s="196" t="s">
        <v>2095</v>
      </c>
      <c r="D1557" s="154" t="s">
        <v>139</v>
      </c>
      <c r="E1557" s="318" t="s">
        <v>2096</v>
      </c>
      <c r="F1557" s="319" t="s">
        <v>2097</v>
      </c>
      <c r="G1557" s="154" t="s">
        <v>1017</v>
      </c>
      <c r="H1557" s="190">
        <v>581.75</v>
      </c>
      <c r="I1557" s="156">
        <v>1.8</v>
      </c>
      <c r="J1557" s="157">
        <f>ROUND(I1557*H1557,2)</f>
        <v>1047.1500000000001</v>
      </c>
      <c r="K1557" s="319" t="s">
        <v>143</v>
      </c>
      <c r="L1557" s="32"/>
      <c r="M1557" s="158" t="s">
        <v>1</v>
      </c>
      <c r="N1557" s="159" t="s">
        <v>38</v>
      </c>
      <c r="O1557" s="53"/>
      <c r="P1557" s="160">
        <f>O1557*H1557</f>
        <v>0</v>
      </c>
      <c r="Q1557" s="160">
        <v>0</v>
      </c>
      <c r="R1557" s="160">
        <f>Q1557*H1557</f>
        <v>0</v>
      </c>
      <c r="S1557" s="283"/>
      <c r="T1557" s="283">
        <v>0</v>
      </c>
      <c r="U1557" s="287"/>
      <c r="V1557" s="161">
        <f>T1557*H1557</f>
        <v>0</v>
      </c>
      <c r="AT1557" s="268" t="s">
        <v>205</v>
      </c>
      <c r="AV1557" s="268" t="s">
        <v>139</v>
      </c>
      <c r="AW1557" s="268" t="s">
        <v>79</v>
      </c>
      <c r="BA1557" s="268" t="s">
        <v>137</v>
      </c>
      <c r="BG1557" s="162">
        <f>IF(N1557="základní",J1557,0)</f>
        <v>0</v>
      </c>
      <c r="BH1557" s="162">
        <f>IF(N1557="snížená",J1557,0)</f>
        <v>1047.1500000000001</v>
      </c>
      <c r="BI1557" s="162">
        <f>IF(N1557="zákl. přenesená",J1557,0)</f>
        <v>0</v>
      </c>
      <c r="BJ1557" s="162">
        <f>IF(N1557="sníž. přenesená",J1557,0)</f>
        <v>0</v>
      </c>
      <c r="BK1557" s="162">
        <f>IF(N1557="nulová",J1557,0)</f>
        <v>0</v>
      </c>
      <c r="BL1557" s="268" t="s">
        <v>79</v>
      </c>
      <c r="BM1557" s="162">
        <f>ROUND(I1557*H1557,2)</f>
        <v>1047.1500000000001</v>
      </c>
      <c r="BN1557" s="268" t="s">
        <v>205</v>
      </c>
      <c r="BO1557" s="268" t="s">
        <v>2098</v>
      </c>
    </row>
    <row r="1558" spans="1:67" s="266" customFormat="1" ht="16.5" customHeight="1" x14ac:dyDescent="0.2">
      <c r="A1558" s="241"/>
      <c r="B1558" s="28"/>
      <c r="C1558" s="232" t="s">
        <v>2594</v>
      </c>
      <c r="D1558" s="233" t="s">
        <v>139</v>
      </c>
      <c r="E1558" s="332" t="s">
        <v>2096</v>
      </c>
      <c r="F1558" s="334" t="s">
        <v>2097</v>
      </c>
      <c r="G1558" s="233" t="s">
        <v>1017</v>
      </c>
      <c r="H1558" s="251">
        <f>SUM(J1540:J1545)/100</f>
        <v>196.2595</v>
      </c>
      <c r="I1558" s="235">
        <v>1.8</v>
      </c>
      <c r="J1558" s="236">
        <f>ROUND(I1558*H1558,2)</f>
        <v>353.27</v>
      </c>
      <c r="K1558" s="334" t="s">
        <v>143</v>
      </c>
      <c r="L1558" s="32"/>
      <c r="M1558" s="158" t="s">
        <v>1</v>
      </c>
      <c r="N1558" s="159" t="s">
        <v>38</v>
      </c>
      <c r="O1558" s="53"/>
      <c r="P1558" s="160">
        <f>O1558*H1558</f>
        <v>0</v>
      </c>
      <c r="Q1558" s="160">
        <v>0</v>
      </c>
      <c r="R1558" s="160">
        <f>Q1558*H1558</f>
        <v>0</v>
      </c>
      <c r="S1558" s="283"/>
      <c r="T1558" s="271"/>
      <c r="U1558" s="287"/>
      <c r="V1558" s="161">
        <f>T1558*H1558</f>
        <v>0</v>
      </c>
      <c r="AT1558" s="268" t="s">
        <v>205</v>
      </c>
      <c r="AV1558" s="268" t="s">
        <v>139</v>
      </c>
      <c r="AW1558" s="268" t="s">
        <v>79</v>
      </c>
      <c r="BA1558" s="268" t="s">
        <v>137</v>
      </c>
      <c r="BG1558" s="162">
        <f>IF(N1558="základní",J1558,0)</f>
        <v>0</v>
      </c>
      <c r="BH1558" s="162">
        <f>IF(N1558="snížená",J1558,0)</f>
        <v>353.27</v>
      </c>
      <c r="BI1558" s="162">
        <f>IF(N1558="zákl. přenesená",J1558,0)</f>
        <v>0</v>
      </c>
      <c r="BJ1558" s="162">
        <f>IF(N1558="sníž. přenesená",J1558,0)</f>
        <v>0</v>
      </c>
      <c r="BK1558" s="162">
        <f>IF(N1558="nulová",J1558,0)</f>
        <v>0</v>
      </c>
      <c r="BL1558" s="268" t="s">
        <v>79</v>
      </c>
      <c r="BM1558" s="162">
        <f>ROUND(I1558*H1558,2)</f>
        <v>353.27</v>
      </c>
      <c r="BN1558" s="268" t="s">
        <v>205</v>
      </c>
      <c r="BO1558" s="268" t="s">
        <v>2098</v>
      </c>
    </row>
    <row r="1559" spans="1:67" s="9" customFormat="1" ht="22.9" customHeight="1" x14ac:dyDescent="0.2">
      <c r="A1559" s="239"/>
      <c r="B1559" s="138"/>
      <c r="C1559" s="213"/>
      <c r="D1559" s="140" t="s">
        <v>65</v>
      </c>
      <c r="E1559" s="152" t="s">
        <v>2099</v>
      </c>
      <c r="F1559" s="152" t="s">
        <v>2100</v>
      </c>
      <c r="G1559" s="139"/>
      <c r="H1559" s="139"/>
      <c r="I1559" s="142"/>
      <c r="J1559" s="153">
        <f>BM1559</f>
        <v>141271.84000000003</v>
      </c>
      <c r="K1559" s="139"/>
      <c r="L1559" s="144"/>
      <c r="M1559" s="145"/>
      <c r="N1559" s="146"/>
      <c r="O1559" s="146"/>
      <c r="P1559" s="147">
        <f>SUM(P1560:P1583)</f>
        <v>0</v>
      </c>
      <c r="Q1559" s="146"/>
      <c r="R1559" s="147">
        <f>SUM(R1560:R1583)</f>
        <v>4.2661534999999997</v>
      </c>
      <c r="S1559" s="270">
        <f>SUM(S1560:S1583)</f>
        <v>0</v>
      </c>
      <c r="T1559" s="283">
        <v>0</v>
      </c>
      <c r="U1559" s="272">
        <f>SUM(U1560:U1583)</f>
        <v>0</v>
      </c>
      <c r="V1559" s="148">
        <f>SUM(V1560:V1583)</f>
        <v>0</v>
      </c>
      <c r="AT1559" s="149" t="s">
        <v>79</v>
      </c>
      <c r="AV1559" s="150" t="s">
        <v>65</v>
      </c>
      <c r="AW1559" s="150" t="s">
        <v>73</v>
      </c>
      <c r="BA1559" s="149" t="s">
        <v>137</v>
      </c>
      <c r="BM1559" s="151">
        <f>SUM(BM1560:BM1583)</f>
        <v>141271.84000000003</v>
      </c>
    </row>
    <row r="1560" spans="1:67" s="266" customFormat="1" ht="16.5" customHeight="1" x14ac:dyDescent="0.2">
      <c r="A1560" s="200"/>
      <c r="B1560" s="28"/>
      <c r="C1560" s="196" t="s">
        <v>2101</v>
      </c>
      <c r="D1560" s="154" t="s">
        <v>139</v>
      </c>
      <c r="E1560" s="318" t="s">
        <v>2102</v>
      </c>
      <c r="F1560" s="319" t="s">
        <v>2103</v>
      </c>
      <c r="G1560" s="154" t="s">
        <v>263</v>
      </c>
      <c r="H1560" s="155">
        <v>109.18</v>
      </c>
      <c r="I1560" s="156">
        <v>90</v>
      </c>
      <c r="J1560" s="157">
        <f>ROUND(I1560*H1560,2)</f>
        <v>9826.2000000000007</v>
      </c>
      <c r="K1560" s="319" t="s">
        <v>143</v>
      </c>
      <c r="L1560" s="32"/>
      <c r="M1560" s="158" t="s">
        <v>1</v>
      </c>
      <c r="N1560" s="159" t="s">
        <v>38</v>
      </c>
      <c r="O1560" s="53"/>
      <c r="P1560" s="160">
        <f>O1560*H1560</f>
        <v>0</v>
      </c>
      <c r="Q1560" s="160">
        <v>2.7999999999999998E-4</v>
      </c>
      <c r="R1560" s="160">
        <f>Q1560*H1560</f>
        <v>3.0570399999999998E-2</v>
      </c>
      <c r="S1560" s="283"/>
      <c r="T1560" s="288"/>
      <c r="U1560" s="287"/>
      <c r="V1560" s="161">
        <f>T1560*H1560</f>
        <v>0</v>
      </c>
      <c r="AT1560" s="268" t="s">
        <v>205</v>
      </c>
      <c r="AV1560" s="268" t="s">
        <v>139</v>
      </c>
      <c r="AW1560" s="268" t="s">
        <v>79</v>
      </c>
      <c r="BA1560" s="268" t="s">
        <v>137</v>
      </c>
      <c r="BG1560" s="162">
        <f>IF(N1560="základní",J1560,0)</f>
        <v>0</v>
      </c>
      <c r="BH1560" s="162">
        <f>IF(N1560="snížená",J1560,0)</f>
        <v>9826.2000000000007</v>
      </c>
      <c r="BI1560" s="162">
        <f>IF(N1560="zákl. přenesená",J1560,0)</f>
        <v>0</v>
      </c>
      <c r="BJ1560" s="162">
        <f>IF(N1560="sníž. přenesená",J1560,0)</f>
        <v>0</v>
      </c>
      <c r="BK1560" s="162">
        <f>IF(N1560="nulová",J1560,0)</f>
        <v>0</v>
      </c>
      <c r="BL1560" s="268" t="s">
        <v>79</v>
      </c>
      <c r="BM1560" s="162">
        <f>ROUND(I1560*H1560,2)</f>
        <v>9826.2000000000007</v>
      </c>
      <c r="BN1560" s="268" t="s">
        <v>205</v>
      </c>
      <c r="BO1560" s="268" t="s">
        <v>2104</v>
      </c>
    </row>
    <row r="1561" spans="1:67" s="10" customFormat="1" x14ac:dyDescent="0.2">
      <c r="A1561" s="240"/>
      <c r="B1561" s="163"/>
      <c r="C1561" s="197"/>
      <c r="D1561" s="165" t="s">
        <v>146</v>
      </c>
      <c r="E1561" s="166" t="s">
        <v>1</v>
      </c>
      <c r="F1561" s="166" t="s">
        <v>287</v>
      </c>
      <c r="G1561" s="164"/>
      <c r="H1561" s="166" t="s">
        <v>1</v>
      </c>
      <c r="I1561" s="167"/>
      <c r="J1561" s="164"/>
      <c r="K1561" s="164"/>
      <c r="L1561" s="168"/>
      <c r="M1561" s="169"/>
      <c r="N1561" s="170"/>
      <c r="O1561" s="170"/>
      <c r="P1561" s="170"/>
      <c r="Q1561" s="170"/>
      <c r="R1561" s="170"/>
      <c r="S1561" s="283"/>
      <c r="T1561" s="290"/>
      <c r="U1561" s="287"/>
      <c r="V1561" s="171"/>
      <c r="AV1561" s="172" t="s">
        <v>146</v>
      </c>
      <c r="AW1561" s="172" t="s">
        <v>79</v>
      </c>
      <c r="AX1561" s="10" t="s">
        <v>73</v>
      </c>
      <c r="AY1561" s="10" t="s">
        <v>28</v>
      </c>
      <c r="AZ1561" s="10" t="s">
        <v>66</v>
      </c>
      <c r="BA1561" s="172" t="s">
        <v>137</v>
      </c>
    </row>
    <row r="1562" spans="1:67" s="11" customFormat="1" x14ac:dyDescent="0.2">
      <c r="A1562" s="241"/>
      <c r="B1562" s="173"/>
      <c r="C1562" s="198"/>
      <c r="D1562" s="165" t="s">
        <v>146</v>
      </c>
      <c r="E1562" s="175" t="s">
        <v>1</v>
      </c>
      <c r="F1562" s="175" t="s">
        <v>2105</v>
      </c>
      <c r="G1562" s="174"/>
      <c r="H1562" s="176">
        <v>76.415999999999997</v>
      </c>
      <c r="I1562" s="177"/>
      <c r="J1562" s="174"/>
      <c r="K1562" s="174"/>
      <c r="L1562" s="178"/>
      <c r="M1562" s="179"/>
      <c r="N1562" s="180"/>
      <c r="O1562" s="180"/>
      <c r="P1562" s="180"/>
      <c r="Q1562" s="180"/>
      <c r="R1562" s="180"/>
      <c r="S1562" s="283"/>
      <c r="T1562" s="290"/>
      <c r="U1562" s="287"/>
      <c r="V1562" s="181"/>
      <c r="AV1562" s="182" t="s">
        <v>146</v>
      </c>
      <c r="AW1562" s="182" t="s">
        <v>79</v>
      </c>
      <c r="AX1562" s="11" t="s">
        <v>79</v>
      </c>
      <c r="AY1562" s="11" t="s">
        <v>28</v>
      </c>
      <c r="AZ1562" s="11" t="s">
        <v>66</v>
      </c>
      <c r="BA1562" s="182" t="s">
        <v>137</v>
      </c>
    </row>
    <row r="1563" spans="1:67" s="11" customFormat="1" x14ac:dyDescent="0.2">
      <c r="A1563" s="241"/>
      <c r="B1563" s="173"/>
      <c r="C1563" s="198"/>
      <c r="D1563" s="165" t="s">
        <v>146</v>
      </c>
      <c r="E1563" s="175" t="s">
        <v>1</v>
      </c>
      <c r="F1563" s="175" t="s">
        <v>2106</v>
      </c>
      <c r="G1563" s="174"/>
      <c r="H1563" s="176">
        <v>32.764000000000003</v>
      </c>
      <c r="I1563" s="177"/>
      <c r="J1563" s="174"/>
      <c r="K1563" s="174"/>
      <c r="L1563" s="178"/>
      <c r="M1563" s="179"/>
      <c r="N1563" s="180"/>
      <c r="O1563" s="180"/>
      <c r="P1563" s="180"/>
      <c r="Q1563" s="180"/>
      <c r="R1563" s="180"/>
      <c r="S1563" s="283"/>
      <c r="T1563" s="283">
        <v>0</v>
      </c>
      <c r="U1563" s="287"/>
      <c r="V1563" s="181"/>
      <c r="AV1563" s="182" t="s">
        <v>146</v>
      </c>
      <c r="AW1563" s="182" t="s">
        <v>79</v>
      </c>
      <c r="AX1563" s="11" t="s">
        <v>79</v>
      </c>
      <c r="AY1563" s="11" t="s">
        <v>28</v>
      </c>
      <c r="AZ1563" s="11" t="s">
        <v>66</v>
      </c>
      <c r="BA1563" s="182" t="s">
        <v>137</v>
      </c>
    </row>
    <row r="1564" spans="1:67" s="266" customFormat="1" ht="16.5" customHeight="1" x14ac:dyDescent="0.2">
      <c r="A1564" s="200"/>
      <c r="B1564" s="28"/>
      <c r="C1564" s="196" t="s">
        <v>2107</v>
      </c>
      <c r="D1564" s="154" t="s">
        <v>139</v>
      </c>
      <c r="E1564" s="318" t="s">
        <v>2108</v>
      </c>
      <c r="F1564" s="319" t="s">
        <v>2109</v>
      </c>
      <c r="G1564" s="154" t="s">
        <v>263</v>
      </c>
      <c r="H1564" s="155">
        <v>25.32</v>
      </c>
      <c r="I1564" s="156">
        <v>90</v>
      </c>
      <c r="J1564" s="157">
        <f>ROUND(I1564*H1564,2)</f>
        <v>2278.8000000000002</v>
      </c>
      <c r="K1564" s="319" t="s">
        <v>143</v>
      </c>
      <c r="L1564" s="32"/>
      <c r="M1564" s="158" t="s">
        <v>1</v>
      </c>
      <c r="N1564" s="159" t="s">
        <v>38</v>
      </c>
      <c r="O1564" s="53"/>
      <c r="P1564" s="160">
        <f>O1564*H1564</f>
        <v>0</v>
      </c>
      <c r="Q1564" s="160">
        <v>2.7999999999999998E-4</v>
      </c>
      <c r="R1564" s="160">
        <f>Q1564*H1564</f>
        <v>7.0895999999999997E-3</v>
      </c>
      <c r="S1564" s="283"/>
      <c r="T1564" s="288"/>
      <c r="U1564" s="287"/>
      <c r="V1564" s="161">
        <f>T1564*H1564</f>
        <v>0</v>
      </c>
      <c r="AT1564" s="268" t="s">
        <v>205</v>
      </c>
      <c r="AV1564" s="268" t="s">
        <v>139</v>
      </c>
      <c r="AW1564" s="268" t="s">
        <v>79</v>
      </c>
      <c r="BA1564" s="268" t="s">
        <v>137</v>
      </c>
      <c r="BG1564" s="162">
        <f>IF(N1564="základní",J1564,0)</f>
        <v>0</v>
      </c>
      <c r="BH1564" s="162">
        <f>IF(N1564="snížená",J1564,0)</f>
        <v>2278.8000000000002</v>
      </c>
      <c r="BI1564" s="162">
        <f>IF(N1564="zákl. přenesená",J1564,0)</f>
        <v>0</v>
      </c>
      <c r="BJ1564" s="162">
        <f>IF(N1564="sníž. přenesená",J1564,0)</f>
        <v>0</v>
      </c>
      <c r="BK1564" s="162">
        <f>IF(N1564="nulová",J1564,0)</f>
        <v>0</v>
      </c>
      <c r="BL1564" s="268" t="s">
        <v>79</v>
      </c>
      <c r="BM1564" s="162">
        <f>ROUND(I1564*H1564,2)</f>
        <v>2278.8000000000002</v>
      </c>
      <c r="BN1564" s="268" t="s">
        <v>205</v>
      </c>
      <c r="BO1564" s="268" t="s">
        <v>2110</v>
      </c>
    </row>
    <row r="1565" spans="1:67" s="10" customFormat="1" x14ac:dyDescent="0.2">
      <c r="A1565" s="240"/>
      <c r="B1565" s="163"/>
      <c r="C1565" s="197"/>
      <c r="D1565" s="165" t="s">
        <v>146</v>
      </c>
      <c r="E1565" s="166" t="s">
        <v>1</v>
      </c>
      <c r="F1565" s="166" t="s">
        <v>287</v>
      </c>
      <c r="G1565" s="164"/>
      <c r="H1565" s="166" t="s">
        <v>1</v>
      </c>
      <c r="I1565" s="167"/>
      <c r="J1565" s="164"/>
      <c r="K1565" s="164"/>
      <c r="L1565" s="168"/>
      <c r="M1565" s="169"/>
      <c r="N1565" s="170"/>
      <c r="O1565" s="170"/>
      <c r="P1565" s="170"/>
      <c r="Q1565" s="170"/>
      <c r="R1565" s="170"/>
      <c r="S1565" s="283"/>
      <c r="T1565" s="290"/>
      <c r="U1565" s="287"/>
      <c r="V1565" s="171"/>
      <c r="AV1565" s="172" t="s">
        <v>146</v>
      </c>
      <c r="AW1565" s="172" t="s">
        <v>79</v>
      </c>
      <c r="AX1565" s="10" t="s">
        <v>73</v>
      </c>
      <c r="AY1565" s="10" t="s">
        <v>28</v>
      </c>
      <c r="AZ1565" s="10" t="s">
        <v>66</v>
      </c>
      <c r="BA1565" s="172" t="s">
        <v>137</v>
      </c>
    </row>
    <row r="1566" spans="1:67" s="11" customFormat="1" x14ac:dyDescent="0.2">
      <c r="A1566" s="241"/>
      <c r="B1566" s="173"/>
      <c r="C1566" s="198"/>
      <c r="D1566" s="165" t="s">
        <v>146</v>
      </c>
      <c r="E1566" s="175" t="s">
        <v>1</v>
      </c>
      <c r="F1566" s="175" t="s">
        <v>2111</v>
      </c>
      <c r="G1566" s="174"/>
      <c r="H1566" s="176">
        <v>25.32</v>
      </c>
      <c r="I1566" s="177"/>
      <c r="J1566" s="174"/>
      <c r="K1566" s="174"/>
      <c r="L1566" s="178"/>
      <c r="M1566" s="179"/>
      <c r="N1566" s="180"/>
      <c r="O1566" s="180"/>
      <c r="P1566" s="180"/>
      <c r="Q1566" s="180"/>
      <c r="R1566" s="180"/>
      <c r="S1566" s="283"/>
      <c r="T1566" s="283">
        <v>0</v>
      </c>
      <c r="U1566" s="287"/>
      <c r="V1566" s="181"/>
      <c r="AV1566" s="182" t="s">
        <v>146</v>
      </c>
      <c r="AW1566" s="182" t="s">
        <v>79</v>
      </c>
      <c r="AX1566" s="11" t="s">
        <v>79</v>
      </c>
      <c r="AY1566" s="11" t="s">
        <v>28</v>
      </c>
      <c r="AZ1566" s="11" t="s">
        <v>66</v>
      </c>
      <c r="BA1566" s="182" t="s">
        <v>137</v>
      </c>
    </row>
    <row r="1567" spans="1:67" s="266" customFormat="1" ht="16.5" customHeight="1" x14ac:dyDescent="0.2">
      <c r="A1567" s="200"/>
      <c r="B1567" s="28"/>
      <c r="C1567" s="196" t="s">
        <v>2112</v>
      </c>
      <c r="D1567" s="154" t="s">
        <v>139</v>
      </c>
      <c r="E1567" s="318" t="s">
        <v>2113</v>
      </c>
      <c r="F1567" s="319" t="s">
        <v>2114</v>
      </c>
      <c r="G1567" s="154" t="s">
        <v>263</v>
      </c>
      <c r="H1567" s="155">
        <v>9.06</v>
      </c>
      <c r="I1567" s="156">
        <v>315</v>
      </c>
      <c r="J1567" s="157">
        <f>ROUND(I1567*H1567,2)</f>
        <v>2853.9</v>
      </c>
      <c r="K1567" s="319" t="s">
        <v>143</v>
      </c>
      <c r="L1567" s="32"/>
      <c r="M1567" s="158" t="s">
        <v>1</v>
      </c>
      <c r="N1567" s="159" t="s">
        <v>38</v>
      </c>
      <c r="O1567" s="53"/>
      <c r="P1567" s="160">
        <f>O1567*H1567</f>
        <v>0</v>
      </c>
      <c r="Q1567" s="160">
        <v>1.47E-3</v>
      </c>
      <c r="R1567" s="160">
        <f>Q1567*H1567</f>
        <v>1.3318200000000001E-2</v>
      </c>
      <c r="S1567" s="283"/>
      <c r="T1567" s="288"/>
      <c r="U1567" s="287"/>
      <c r="V1567" s="161">
        <f>T1567*H1567</f>
        <v>0</v>
      </c>
      <c r="AT1567" s="268" t="s">
        <v>205</v>
      </c>
      <c r="AV1567" s="268" t="s">
        <v>139</v>
      </c>
      <c r="AW1567" s="268" t="s">
        <v>79</v>
      </c>
      <c r="BA1567" s="268" t="s">
        <v>137</v>
      </c>
      <c r="BG1567" s="162">
        <f>IF(N1567="základní",J1567,0)</f>
        <v>0</v>
      </c>
      <c r="BH1567" s="162">
        <f>IF(N1567="snížená",J1567,0)</f>
        <v>2853.9</v>
      </c>
      <c r="BI1567" s="162">
        <f>IF(N1567="zákl. přenesená",J1567,0)</f>
        <v>0</v>
      </c>
      <c r="BJ1567" s="162">
        <f>IF(N1567="sníž. přenesená",J1567,0)</f>
        <v>0</v>
      </c>
      <c r="BK1567" s="162">
        <f>IF(N1567="nulová",J1567,0)</f>
        <v>0</v>
      </c>
      <c r="BL1567" s="268" t="s">
        <v>79</v>
      </c>
      <c r="BM1567" s="162">
        <f>ROUND(I1567*H1567,2)</f>
        <v>2853.9</v>
      </c>
      <c r="BN1567" s="268" t="s">
        <v>205</v>
      </c>
      <c r="BO1567" s="268" t="s">
        <v>2115</v>
      </c>
    </row>
    <row r="1568" spans="1:67" s="10" customFormat="1" x14ac:dyDescent="0.2">
      <c r="A1568" s="240"/>
      <c r="B1568" s="163"/>
      <c r="C1568" s="197"/>
      <c r="D1568" s="165" t="s">
        <v>146</v>
      </c>
      <c r="E1568" s="166" t="s">
        <v>1</v>
      </c>
      <c r="F1568" s="166" t="s">
        <v>287</v>
      </c>
      <c r="G1568" s="164"/>
      <c r="H1568" s="166" t="s">
        <v>1</v>
      </c>
      <c r="I1568" s="167"/>
      <c r="J1568" s="164"/>
      <c r="K1568" s="164"/>
      <c r="L1568" s="168"/>
      <c r="M1568" s="169"/>
      <c r="N1568" s="170"/>
      <c r="O1568" s="170"/>
      <c r="P1568" s="170"/>
      <c r="Q1568" s="170"/>
      <c r="R1568" s="170"/>
      <c r="S1568" s="283"/>
      <c r="T1568" s="290"/>
      <c r="U1568" s="287"/>
      <c r="V1568" s="171"/>
      <c r="AV1568" s="172" t="s">
        <v>146</v>
      </c>
      <c r="AW1568" s="172" t="s">
        <v>79</v>
      </c>
      <c r="AX1568" s="10" t="s">
        <v>73</v>
      </c>
      <c r="AY1568" s="10" t="s">
        <v>28</v>
      </c>
      <c r="AZ1568" s="10" t="s">
        <v>66</v>
      </c>
      <c r="BA1568" s="172" t="s">
        <v>137</v>
      </c>
    </row>
    <row r="1569" spans="1:67" s="11" customFormat="1" x14ac:dyDescent="0.2">
      <c r="A1569" s="241"/>
      <c r="B1569" s="173"/>
      <c r="C1569" s="198"/>
      <c r="D1569" s="165" t="s">
        <v>146</v>
      </c>
      <c r="E1569" s="175" t="s">
        <v>1</v>
      </c>
      <c r="F1569" s="175" t="s">
        <v>372</v>
      </c>
      <c r="G1569" s="174"/>
      <c r="H1569" s="176">
        <v>9.06</v>
      </c>
      <c r="I1569" s="177"/>
      <c r="J1569" s="174"/>
      <c r="K1569" s="174"/>
      <c r="L1569" s="178"/>
      <c r="M1569" s="179"/>
      <c r="N1569" s="180"/>
      <c r="O1569" s="180"/>
      <c r="P1569" s="180"/>
      <c r="Q1569" s="180"/>
      <c r="R1569" s="180"/>
      <c r="S1569" s="283"/>
      <c r="T1569" s="283">
        <v>0</v>
      </c>
      <c r="U1569" s="287"/>
      <c r="V1569" s="181"/>
      <c r="AV1569" s="182" t="s">
        <v>146</v>
      </c>
      <c r="AW1569" s="182" t="s">
        <v>79</v>
      </c>
      <c r="AX1569" s="11" t="s">
        <v>79</v>
      </c>
      <c r="AY1569" s="11" t="s">
        <v>28</v>
      </c>
      <c r="AZ1569" s="11" t="s">
        <v>66</v>
      </c>
      <c r="BA1569" s="182" t="s">
        <v>137</v>
      </c>
    </row>
    <row r="1570" spans="1:67" s="266" customFormat="1" ht="16.5" customHeight="1" x14ac:dyDescent="0.2">
      <c r="A1570" s="200"/>
      <c r="B1570" s="28"/>
      <c r="C1570" s="196" t="s">
        <v>2116</v>
      </c>
      <c r="D1570" s="154" t="s">
        <v>139</v>
      </c>
      <c r="E1570" s="318" t="s">
        <v>2117</v>
      </c>
      <c r="F1570" s="319" t="s">
        <v>2118</v>
      </c>
      <c r="G1570" s="154" t="s">
        <v>263</v>
      </c>
      <c r="H1570" s="155">
        <v>9.06</v>
      </c>
      <c r="I1570" s="156">
        <v>315</v>
      </c>
      <c r="J1570" s="157">
        <f>ROUND(I1570*H1570,2)</f>
        <v>2853.9</v>
      </c>
      <c r="K1570" s="319" t="s">
        <v>143</v>
      </c>
      <c r="L1570" s="32"/>
      <c r="M1570" s="158" t="s">
        <v>1</v>
      </c>
      <c r="N1570" s="159" t="s">
        <v>38</v>
      </c>
      <c r="O1570" s="53"/>
      <c r="P1570" s="160">
        <f>O1570*H1570</f>
        <v>0</v>
      </c>
      <c r="Q1570" s="160">
        <v>9.7999999999999997E-4</v>
      </c>
      <c r="R1570" s="160">
        <f>Q1570*H1570</f>
        <v>8.8788000000000009E-3</v>
      </c>
      <c r="S1570" s="283"/>
      <c r="T1570" s="290"/>
      <c r="U1570" s="287"/>
      <c r="V1570" s="161">
        <f>T1570*H1570</f>
        <v>0</v>
      </c>
      <c r="AT1570" s="268" t="s">
        <v>205</v>
      </c>
      <c r="AV1570" s="268" t="s">
        <v>139</v>
      </c>
      <c r="AW1570" s="268" t="s">
        <v>79</v>
      </c>
      <c r="BA1570" s="268" t="s">
        <v>137</v>
      </c>
      <c r="BG1570" s="162">
        <f>IF(N1570="základní",J1570,0)</f>
        <v>0</v>
      </c>
      <c r="BH1570" s="162">
        <f>IF(N1570="snížená",J1570,0)</f>
        <v>2853.9</v>
      </c>
      <c r="BI1570" s="162">
        <f>IF(N1570="zákl. přenesená",J1570,0)</f>
        <v>0</v>
      </c>
      <c r="BJ1570" s="162">
        <f>IF(N1570="sníž. přenesená",J1570,0)</f>
        <v>0</v>
      </c>
      <c r="BK1570" s="162">
        <f>IF(N1570="nulová",J1570,0)</f>
        <v>0</v>
      </c>
      <c r="BL1570" s="268" t="s">
        <v>79</v>
      </c>
      <c r="BM1570" s="162">
        <f>ROUND(I1570*H1570,2)</f>
        <v>2853.9</v>
      </c>
      <c r="BN1570" s="268" t="s">
        <v>205</v>
      </c>
      <c r="BO1570" s="268" t="s">
        <v>2119</v>
      </c>
    </row>
    <row r="1571" spans="1:67" s="11" customFormat="1" x14ac:dyDescent="0.2">
      <c r="A1571" s="241"/>
      <c r="B1571" s="173"/>
      <c r="C1571" s="198"/>
      <c r="D1571" s="165" t="s">
        <v>146</v>
      </c>
      <c r="E1571" s="175" t="s">
        <v>1</v>
      </c>
      <c r="F1571" s="175" t="s">
        <v>2120</v>
      </c>
      <c r="G1571" s="174"/>
      <c r="H1571" s="176">
        <v>9.06</v>
      </c>
      <c r="I1571" s="177"/>
      <c r="J1571" s="174"/>
      <c r="K1571" s="174"/>
      <c r="L1571" s="178"/>
      <c r="M1571" s="179"/>
      <c r="N1571" s="180"/>
      <c r="O1571" s="180"/>
      <c r="P1571" s="180"/>
      <c r="Q1571" s="180"/>
      <c r="R1571" s="180"/>
      <c r="S1571" s="283"/>
      <c r="T1571" s="283">
        <v>0</v>
      </c>
      <c r="U1571" s="287"/>
      <c r="V1571" s="181"/>
      <c r="AV1571" s="182" t="s">
        <v>146</v>
      </c>
      <c r="AW1571" s="182" t="s">
        <v>79</v>
      </c>
      <c r="AX1571" s="11" t="s">
        <v>79</v>
      </c>
      <c r="AY1571" s="11" t="s">
        <v>28</v>
      </c>
      <c r="AZ1571" s="11" t="s">
        <v>66</v>
      </c>
      <c r="BA1571" s="182" t="s">
        <v>137</v>
      </c>
    </row>
    <row r="1572" spans="1:67" s="266" customFormat="1" ht="16.5" customHeight="1" x14ac:dyDescent="0.2">
      <c r="A1572" s="200"/>
      <c r="B1572" s="28"/>
      <c r="C1572" s="196" t="s">
        <v>2121</v>
      </c>
      <c r="D1572" s="154" t="s">
        <v>139</v>
      </c>
      <c r="E1572" s="318" t="s">
        <v>2122</v>
      </c>
      <c r="F1572" s="319" t="s">
        <v>2123</v>
      </c>
      <c r="G1572" s="154" t="s">
        <v>242</v>
      </c>
      <c r="H1572" s="155">
        <v>109.045</v>
      </c>
      <c r="I1572" s="156">
        <v>368</v>
      </c>
      <c r="J1572" s="157">
        <f>ROUND(I1572*H1572,2)</f>
        <v>40128.559999999998</v>
      </c>
      <c r="K1572" s="319" t="s">
        <v>143</v>
      </c>
      <c r="L1572" s="32"/>
      <c r="M1572" s="158" t="s">
        <v>1</v>
      </c>
      <c r="N1572" s="159" t="s">
        <v>38</v>
      </c>
      <c r="O1572" s="53"/>
      <c r="P1572" s="160">
        <f>O1572*H1572</f>
        <v>0</v>
      </c>
      <c r="Q1572" s="160">
        <v>3.9199999999999999E-3</v>
      </c>
      <c r="R1572" s="160">
        <f>Q1572*H1572</f>
        <v>0.42745640000000001</v>
      </c>
      <c r="S1572" s="283"/>
      <c r="T1572" s="288"/>
      <c r="U1572" s="287"/>
      <c r="V1572" s="161">
        <f>T1572*H1572</f>
        <v>0</v>
      </c>
      <c r="AT1572" s="268" t="s">
        <v>205</v>
      </c>
      <c r="AV1572" s="268" t="s">
        <v>139</v>
      </c>
      <c r="AW1572" s="268" t="s">
        <v>79</v>
      </c>
      <c r="BA1572" s="268" t="s">
        <v>137</v>
      </c>
      <c r="BG1572" s="162">
        <f>IF(N1572="základní",J1572,0)</f>
        <v>0</v>
      </c>
      <c r="BH1572" s="162">
        <f>IF(N1572="snížená",J1572,0)</f>
        <v>40128.559999999998</v>
      </c>
      <c r="BI1572" s="162">
        <f>IF(N1572="zákl. přenesená",J1572,0)</f>
        <v>0</v>
      </c>
      <c r="BJ1572" s="162">
        <f>IF(N1572="sníž. přenesená",J1572,0)</f>
        <v>0</v>
      </c>
      <c r="BK1572" s="162">
        <f>IF(N1572="nulová",J1572,0)</f>
        <v>0</v>
      </c>
      <c r="BL1572" s="268" t="s">
        <v>79</v>
      </c>
      <c r="BM1572" s="162">
        <f>ROUND(I1572*H1572,2)</f>
        <v>40128.559999999998</v>
      </c>
      <c r="BN1572" s="268" t="s">
        <v>205</v>
      </c>
      <c r="BO1572" s="268" t="s">
        <v>2124</v>
      </c>
    </row>
    <row r="1573" spans="1:67" s="10" customFormat="1" x14ac:dyDescent="0.2">
      <c r="A1573" s="240"/>
      <c r="B1573" s="163"/>
      <c r="C1573" s="197"/>
      <c r="D1573" s="165" t="s">
        <v>146</v>
      </c>
      <c r="E1573" s="166" t="s">
        <v>1</v>
      </c>
      <c r="F1573" s="166" t="s">
        <v>287</v>
      </c>
      <c r="G1573" s="164"/>
      <c r="H1573" s="166" t="s">
        <v>1</v>
      </c>
      <c r="I1573" s="167"/>
      <c r="J1573" s="164"/>
      <c r="K1573" s="164"/>
      <c r="L1573" s="168"/>
      <c r="M1573" s="169"/>
      <c r="N1573" s="170"/>
      <c r="O1573" s="170"/>
      <c r="P1573" s="170"/>
      <c r="Q1573" s="170"/>
      <c r="R1573" s="170"/>
      <c r="S1573" s="283"/>
      <c r="T1573" s="290"/>
      <c r="U1573" s="287"/>
      <c r="V1573" s="171"/>
      <c r="AV1573" s="172" t="s">
        <v>146</v>
      </c>
      <c r="AW1573" s="172" t="s">
        <v>79</v>
      </c>
      <c r="AX1573" s="10" t="s">
        <v>73</v>
      </c>
      <c r="AY1573" s="10" t="s">
        <v>28</v>
      </c>
      <c r="AZ1573" s="10" t="s">
        <v>66</v>
      </c>
      <c r="BA1573" s="172" t="s">
        <v>137</v>
      </c>
    </row>
    <row r="1574" spans="1:67" s="11" customFormat="1" x14ac:dyDescent="0.2">
      <c r="A1574" s="241"/>
      <c r="B1574" s="173"/>
      <c r="C1574" s="198"/>
      <c r="D1574" s="165" t="s">
        <v>146</v>
      </c>
      <c r="E1574" s="175" t="s">
        <v>1</v>
      </c>
      <c r="F1574" s="175" t="s">
        <v>2125</v>
      </c>
      <c r="G1574" s="174"/>
      <c r="H1574" s="176">
        <v>62.66</v>
      </c>
      <c r="I1574" s="177"/>
      <c r="J1574" s="174"/>
      <c r="K1574" s="174"/>
      <c r="L1574" s="178"/>
      <c r="M1574" s="179"/>
      <c r="N1574" s="180"/>
      <c r="O1574" s="180"/>
      <c r="P1574" s="180"/>
      <c r="Q1574" s="180"/>
      <c r="R1574" s="180"/>
      <c r="S1574" s="283"/>
      <c r="T1574" s="290"/>
      <c r="U1574" s="287"/>
      <c r="V1574" s="181"/>
      <c r="AV1574" s="182" t="s">
        <v>146</v>
      </c>
      <c r="AW1574" s="182" t="s">
        <v>79</v>
      </c>
      <c r="AX1574" s="11" t="s">
        <v>79</v>
      </c>
      <c r="AY1574" s="11" t="s">
        <v>28</v>
      </c>
      <c r="AZ1574" s="11" t="s">
        <v>66</v>
      </c>
      <c r="BA1574" s="182" t="s">
        <v>137</v>
      </c>
    </row>
    <row r="1575" spans="1:67" s="11" customFormat="1" x14ac:dyDescent="0.2">
      <c r="A1575" s="241"/>
      <c r="B1575" s="173"/>
      <c r="C1575" s="198"/>
      <c r="D1575" s="165" t="s">
        <v>146</v>
      </c>
      <c r="E1575" s="175" t="s">
        <v>1</v>
      </c>
      <c r="F1575" s="175" t="s">
        <v>2126</v>
      </c>
      <c r="G1575" s="174"/>
      <c r="H1575" s="176">
        <v>46.384999999999998</v>
      </c>
      <c r="I1575" s="177"/>
      <c r="J1575" s="174"/>
      <c r="K1575" s="174"/>
      <c r="L1575" s="178"/>
      <c r="M1575" s="179"/>
      <c r="N1575" s="180"/>
      <c r="O1575" s="180"/>
      <c r="P1575" s="180"/>
      <c r="Q1575" s="180"/>
      <c r="R1575" s="180"/>
      <c r="S1575" s="283"/>
      <c r="T1575" s="283">
        <v>0</v>
      </c>
      <c r="U1575" s="287"/>
      <c r="V1575" s="181"/>
      <c r="AV1575" s="182" t="s">
        <v>146</v>
      </c>
      <c r="AW1575" s="182" t="s">
        <v>79</v>
      </c>
      <c r="AX1575" s="11" t="s">
        <v>79</v>
      </c>
      <c r="AY1575" s="11" t="s">
        <v>28</v>
      </c>
      <c r="AZ1575" s="11" t="s">
        <v>66</v>
      </c>
      <c r="BA1575" s="182" t="s">
        <v>137</v>
      </c>
    </row>
    <row r="1576" spans="1:67" s="266" customFormat="1" ht="16.5" customHeight="1" x14ac:dyDescent="0.2">
      <c r="A1576" s="200"/>
      <c r="B1576" s="28"/>
      <c r="C1576" s="196" t="s">
        <v>2127</v>
      </c>
      <c r="D1576" s="154" t="s">
        <v>139</v>
      </c>
      <c r="E1576" s="318" t="s">
        <v>2128</v>
      </c>
      <c r="F1576" s="319" t="s">
        <v>2129</v>
      </c>
      <c r="G1576" s="154" t="s">
        <v>263</v>
      </c>
      <c r="H1576" s="155">
        <v>14.14</v>
      </c>
      <c r="I1576" s="156">
        <v>120</v>
      </c>
      <c r="J1576" s="157">
        <f>ROUND(I1576*H1576,2)</f>
        <v>1696.8</v>
      </c>
      <c r="K1576" s="319" t="s">
        <v>1</v>
      </c>
      <c r="L1576" s="32"/>
      <c r="M1576" s="158" t="s">
        <v>1</v>
      </c>
      <c r="N1576" s="159" t="s">
        <v>38</v>
      </c>
      <c r="O1576" s="53"/>
      <c r="P1576" s="160">
        <f>O1576*H1576</f>
        <v>0</v>
      </c>
      <c r="Q1576" s="160">
        <v>0</v>
      </c>
      <c r="R1576" s="160">
        <f>Q1576*H1576</f>
        <v>0</v>
      </c>
      <c r="S1576" s="283"/>
      <c r="T1576" s="288"/>
      <c r="U1576" s="287"/>
      <c r="V1576" s="161">
        <f>T1576*H1576</f>
        <v>0</v>
      </c>
      <c r="AT1576" s="268" t="s">
        <v>205</v>
      </c>
      <c r="AV1576" s="268" t="s">
        <v>139</v>
      </c>
      <c r="AW1576" s="268" t="s">
        <v>79</v>
      </c>
      <c r="BA1576" s="268" t="s">
        <v>137</v>
      </c>
      <c r="BG1576" s="162">
        <f>IF(N1576="základní",J1576,0)</f>
        <v>0</v>
      </c>
      <c r="BH1576" s="162">
        <f>IF(N1576="snížená",J1576,0)</f>
        <v>1696.8</v>
      </c>
      <c r="BI1576" s="162">
        <f>IF(N1576="zákl. přenesená",J1576,0)</f>
        <v>0</v>
      </c>
      <c r="BJ1576" s="162">
        <f>IF(N1576="sníž. přenesená",J1576,0)</f>
        <v>0</v>
      </c>
      <c r="BK1576" s="162">
        <f>IF(N1576="nulová",J1576,0)</f>
        <v>0</v>
      </c>
      <c r="BL1576" s="268" t="s">
        <v>79</v>
      </c>
      <c r="BM1576" s="162">
        <f>ROUND(I1576*H1576,2)</f>
        <v>1696.8</v>
      </c>
      <c r="BN1576" s="268" t="s">
        <v>205</v>
      </c>
      <c r="BO1576" s="268" t="s">
        <v>2130</v>
      </c>
    </row>
    <row r="1577" spans="1:67" s="10" customFormat="1" x14ac:dyDescent="0.2">
      <c r="A1577" s="240"/>
      <c r="B1577" s="163"/>
      <c r="C1577" s="197"/>
      <c r="D1577" s="165" t="s">
        <v>146</v>
      </c>
      <c r="E1577" s="166" t="s">
        <v>1</v>
      </c>
      <c r="F1577" s="166" t="s">
        <v>287</v>
      </c>
      <c r="G1577" s="164"/>
      <c r="H1577" s="166" t="s">
        <v>1</v>
      </c>
      <c r="I1577" s="167"/>
      <c r="J1577" s="164"/>
      <c r="K1577" s="164"/>
      <c r="L1577" s="168"/>
      <c r="M1577" s="169"/>
      <c r="N1577" s="170"/>
      <c r="O1577" s="170"/>
      <c r="P1577" s="170"/>
      <c r="Q1577" s="170"/>
      <c r="R1577" s="170"/>
      <c r="S1577" s="283"/>
      <c r="T1577" s="290"/>
      <c r="U1577" s="287"/>
      <c r="V1577" s="171"/>
      <c r="AV1577" s="172" t="s">
        <v>146</v>
      </c>
      <c r="AW1577" s="172" t="s">
        <v>79</v>
      </c>
      <c r="AX1577" s="10" t="s">
        <v>73</v>
      </c>
      <c r="AY1577" s="10" t="s">
        <v>28</v>
      </c>
      <c r="AZ1577" s="10" t="s">
        <v>66</v>
      </c>
      <c r="BA1577" s="172" t="s">
        <v>137</v>
      </c>
    </row>
    <row r="1578" spans="1:67" s="11" customFormat="1" x14ac:dyDescent="0.2">
      <c r="A1578" s="241"/>
      <c r="B1578" s="173"/>
      <c r="C1578" s="198"/>
      <c r="D1578" s="165" t="s">
        <v>146</v>
      </c>
      <c r="E1578" s="175" t="s">
        <v>1</v>
      </c>
      <c r="F1578" s="175" t="s">
        <v>2131</v>
      </c>
      <c r="G1578" s="174"/>
      <c r="H1578" s="176">
        <v>14.14</v>
      </c>
      <c r="I1578" s="177"/>
      <c r="J1578" s="174"/>
      <c r="K1578" s="174"/>
      <c r="L1578" s="178"/>
      <c r="M1578" s="179"/>
      <c r="N1578" s="180"/>
      <c r="O1578" s="180"/>
      <c r="P1578" s="180"/>
      <c r="Q1578" s="180"/>
      <c r="R1578" s="180"/>
      <c r="S1578" s="283"/>
      <c r="T1578" s="283">
        <v>0</v>
      </c>
      <c r="U1578" s="287"/>
      <c r="V1578" s="181"/>
      <c r="AV1578" s="182" t="s">
        <v>146</v>
      </c>
      <c r="AW1578" s="182" t="s">
        <v>79</v>
      </c>
      <c r="AX1578" s="11" t="s">
        <v>79</v>
      </c>
      <c r="AY1578" s="11" t="s">
        <v>28</v>
      </c>
      <c r="AZ1578" s="11" t="s">
        <v>66</v>
      </c>
      <c r="BA1578" s="182" t="s">
        <v>137</v>
      </c>
    </row>
    <row r="1579" spans="1:67" s="266" customFormat="1" ht="16.5" customHeight="1" x14ac:dyDescent="0.2">
      <c r="A1579" s="200"/>
      <c r="B1579" s="28"/>
      <c r="C1579" s="196" t="s">
        <v>2132</v>
      </c>
      <c r="D1579" s="154" t="s">
        <v>139</v>
      </c>
      <c r="E1579" s="318" t="s">
        <v>2133</v>
      </c>
      <c r="F1579" s="319" t="s">
        <v>2134</v>
      </c>
      <c r="G1579" s="154" t="s">
        <v>242</v>
      </c>
      <c r="H1579" s="155">
        <v>109.045</v>
      </c>
      <c r="I1579" s="156">
        <v>165</v>
      </c>
      <c r="J1579" s="157">
        <f>ROUND(I1579*H1579,2)</f>
        <v>17992.43</v>
      </c>
      <c r="K1579" s="319" t="s">
        <v>143</v>
      </c>
      <c r="L1579" s="32"/>
      <c r="M1579" s="158" t="s">
        <v>1</v>
      </c>
      <c r="N1579" s="159" t="s">
        <v>38</v>
      </c>
      <c r="O1579" s="53"/>
      <c r="P1579" s="160">
        <f>O1579*H1579</f>
        <v>0</v>
      </c>
      <c r="Q1579" s="160">
        <v>7.7000000000000002E-3</v>
      </c>
      <c r="R1579" s="160">
        <f>Q1579*H1579</f>
        <v>0.83964650000000007</v>
      </c>
      <c r="S1579" s="283"/>
      <c r="T1579" s="290"/>
      <c r="U1579" s="287"/>
      <c r="V1579" s="161">
        <f>T1579*H1579</f>
        <v>0</v>
      </c>
      <c r="AT1579" s="268" t="s">
        <v>205</v>
      </c>
      <c r="AV1579" s="268" t="s">
        <v>139</v>
      </c>
      <c r="AW1579" s="268" t="s">
        <v>79</v>
      </c>
      <c r="BA1579" s="268" t="s">
        <v>137</v>
      </c>
      <c r="BG1579" s="162">
        <f>IF(N1579="základní",J1579,0)</f>
        <v>0</v>
      </c>
      <c r="BH1579" s="162">
        <f>IF(N1579="snížená",J1579,0)</f>
        <v>17992.43</v>
      </c>
      <c r="BI1579" s="162">
        <f>IF(N1579="zákl. přenesená",J1579,0)</f>
        <v>0</v>
      </c>
      <c r="BJ1579" s="162">
        <f>IF(N1579="sníž. přenesená",J1579,0)</f>
        <v>0</v>
      </c>
      <c r="BK1579" s="162">
        <f>IF(N1579="nulová",J1579,0)</f>
        <v>0</v>
      </c>
      <c r="BL1579" s="268" t="s">
        <v>79</v>
      </c>
      <c r="BM1579" s="162">
        <f>ROUND(I1579*H1579,2)</f>
        <v>17992.43</v>
      </c>
      <c r="BN1579" s="268" t="s">
        <v>205</v>
      </c>
      <c r="BO1579" s="268" t="s">
        <v>2135</v>
      </c>
    </row>
    <row r="1580" spans="1:67" s="11" customFormat="1" x14ac:dyDescent="0.2">
      <c r="A1580" s="241"/>
      <c r="B1580" s="173"/>
      <c r="C1580" s="198"/>
      <c r="D1580" s="165" t="s">
        <v>146</v>
      </c>
      <c r="E1580" s="175" t="s">
        <v>1</v>
      </c>
      <c r="F1580" s="175" t="s">
        <v>2136</v>
      </c>
      <c r="G1580" s="174"/>
      <c r="H1580" s="176">
        <v>109.045</v>
      </c>
      <c r="I1580" s="177"/>
      <c r="J1580" s="174"/>
      <c r="K1580" s="174"/>
      <c r="L1580" s="178"/>
      <c r="M1580" s="179"/>
      <c r="N1580" s="180"/>
      <c r="O1580" s="180"/>
      <c r="P1580" s="180"/>
      <c r="Q1580" s="180"/>
      <c r="R1580" s="180"/>
      <c r="S1580" s="283"/>
      <c r="T1580" s="283">
        <v>0</v>
      </c>
      <c r="U1580" s="287"/>
      <c r="V1580" s="181"/>
      <c r="AV1580" s="182" t="s">
        <v>146</v>
      </c>
      <c r="AW1580" s="182" t="s">
        <v>79</v>
      </c>
      <c r="AX1580" s="11" t="s">
        <v>79</v>
      </c>
      <c r="AY1580" s="11" t="s">
        <v>28</v>
      </c>
      <c r="AZ1580" s="11" t="s">
        <v>66</v>
      </c>
      <c r="BA1580" s="182" t="s">
        <v>137</v>
      </c>
    </row>
    <row r="1581" spans="1:67" s="266" customFormat="1" ht="16.5" customHeight="1" x14ac:dyDescent="0.2">
      <c r="A1581" s="200"/>
      <c r="B1581" s="28"/>
      <c r="C1581" s="214" t="s">
        <v>2137</v>
      </c>
      <c r="D1581" s="183" t="s">
        <v>217</v>
      </c>
      <c r="E1581" s="320" t="s">
        <v>2138</v>
      </c>
      <c r="F1581" s="321" t="s">
        <v>2139</v>
      </c>
      <c r="G1581" s="183" t="s">
        <v>242</v>
      </c>
      <c r="H1581" s="184">
        <v>153.083</v>
      </c>
      <c r="I1581" s="185">
        <v>359</v>
      </c>
      <c r="J1581" s="186">
        <f>ROUND(I1581*H1581,2)</f>
        <v>54956.800000000003</v>
      </c>
      <c r="K1581" s="321" t="s">
        <v>143</v>
      </c>
      <c r="L1581" s="187"/>
      <c r="M1581" s="188" t="s">
        <v>1</v>
      </c>
      <c r="N1581" s="189" t="s">
        <v>38</v>
      </c>
      <c r="O1581" s="53"/>
      <c r="P1581" s="160">
        <f>O1581*H1581</f>
        <v>0</v>
      </c>
      <c r="Q1581" s="160">
        <v>1.9199999999999998E-2</v>
      </c>
      <c r="R1581" s="160">
        <f>Q1581*H1581</f>
        <v>2.9391935999999999</v>
      </c>
      <c r="S1581" s="283"/>
      <c r="T1581" s="290"/>
      <c r="U1581" s="287"/>
      <c r="V1581" s="161">
        <f>T1581*H1581</f>
        <v>0</v>
      </c>
      <c r="AT1581" s="268" t="s">
        <v>292</v>
      </c>
      <c r="AV1581" s="268" t="s">
        <v>217</v>
      </c>
      <c r="AW1581" s="268" t="s">
        <v>79</v>
      </c>
      <c r="BA1581" s="268" t="s">
        <v>137</v>
      </c>
      <c r="BG1581" s="162">
        <f>IF(N1581="základní",J1581,0)</f>
        <v>0</v>
      </c>
      <c r="BH1581" s="162">
        <f>IF(N1581="snížená",J1581,0)</f>
        <v>54956.800000000003</v>
      </c>
      <c r="BI1581" s="162">
        <f>IF(N1581="zákl. přenesená",J1581,0)</f>
        <v>0</v>
      </c>
      <c r="BJ1581" s="162">
        <f>IF(N1581="sníž. přenesená",J1581,0)</f>
        <v>0</v>
      </c>
      <c r="BK1581" s="162">
        <f>IF(N1581="nulová",J1581,0)</f>
        <v>0</v>
      </c>
      <c r="BL1581" s="268" t="s">
        <v>79</v>
      </c>
      <c r="BM1581" s="162">
        <f>ROUND(I1581*H1581,2)</f>
        <v>54956.800000000003</v>
      </c>
      <c r="BN1581" s="268" t="s">
        <v>205</v>
      </c>
      <c r="BO1581" s="268" t="s">
        <v>2140</v>
      </c>
    </row>
    <row r="1582" spans="1:67" s="11" customFormat="1" x14ac:dyDescent="0.2">
      <c r="A1582" s="241"/>
      <c r="B1582" s="173"/>
      <c r="C1582" s="198"/>
      <c r="D1582" s="165" t="s">
        <v>146</v>
      </c>
      <c r="E1582" s="175" t="s">
        <v>1</v>
      </c>
      <c r="F1582" s="175" t="s">
        <v>2141</v>
      </c>
      <c r="G1582" s="174"/>
      <c r="H1582" s="176">
        <v>153.083</v>
      </c>
      <c r="I1582" s="177"/>
      <c r="J1582" s="174"/>
      <c r="K1582" s="174"/>
      <c r="L1582" s="178"/>
      <c r="M1582" s="179"/>
      <c r="N1582" s="180"/>
      <c r="O1582" s="180"/>
      <c r="P1582" s="180"/>
      <c r="Q1582" s="180"/>
      <c r="R1582" s="180"/>
      <c r="S1582" s="283"/>
      <c r="T1582" s="283">
        <v>0</v>
      </c>
      <c r="U1582" s="287"/>
      <c r="V1582" s="181"/>
      <c r="AV1582" s="182" t="s">
        <v>146</v>
      </c>
      <c r="AW1582" s="182" t="s">
        <v>79</v>
      </c>
      <c r="AX1582" s="11" t="s">
        <v>79</v>
      </c>
      <c r="AY1582" s="11" t="s">
        <v>28</v>
      </c>
      <c r="AZ1582" s="11" t="s">
        <v>66</v>
      </c>
      <c r="BA1582" s="182" t="s">
        <v>137</v>
      </c>
    </row>
    <row r="1583" spans="1:67" s="266" customFormat="1" ht="16.5" customHeight="1" x14ac:dyDescent="0.2">
      <c r="A1583" s="200"/>
      <c r="B1583" s="28"/>
      <c r="C1583" s="196" t="s">
        <v>2142</v>
      </c>
      <c r="D1583" s="154" t="s">
        <v>139</v>
      </c>
      <c r="E1583" s="318" t="s">
        <v>2143</v>
      </c>
      <c r="F1583" s="319" t="s">
        <v>2144</v>
      </c>
      <c r="G1583" s="154" t="s">
        <v>1017</v>
      </c>
      <c r="H1583" s="190">
        <v>1325.87</v>
      </c>
      <c r="I1583" s="156">
        <v>6.55</v>
      </c>
      <c r="J1583" s="157">
        <f>ROUND(I1583*H1583,2)</f>
        <v>8684.4500000000007</v>
      </c>
      <c r="K1583" s="319" t="s">
        <v>143</v>
      </c>
      <c r="L1583" s="32"/>
      <c r="M1583" s="158" t="s">
        <v>1</v>
      </c>
      <c r="N1583" s="159" t="s">
        <v>38</v>
      </c>
      <c r="O1583" s="53"/>
      <c r="P1583" s="160">
        <f>O1583*H1583</f>
        <v>0</v>
      </c>
      <c r="Q1583" s="160">
        <v>0</v>
      </c>
      <c r="R1583" s="160">
        <f>Q1583*H1583</f>
        <v>0</v>
      </c>
      <c r="S1583" s="283"/>
      <c r="T1583" s="271"/>
      <c r="U1583" s="287"/>
      <c r="V1583" s="161">
        <f>T1583*H1583</f>
        <v>0</v>
      </c>
      <c r="AT1583" s="268" t="s">
        <v>205</v>
      </c>
      <c r="AV1583" s="268" t="s">
        <v>139</v>
      </c>
      <c r="AW1583" s="268" t="s">
        <v>79</v>
      </c>
      <c r="BA1583" s="268" t="s">
        <v>137</v>
      </c>
      <c r="BG1583" s="162">
        <f>IF(N1583="základní",J1583,0)</f>
        <v>0</v>
      </c>
      <c r="BH1583" s="162">
        <f>IF(N1583="snížená",J1583,0)</f>
        <v>8684.4500000000007</v>
      </c>
      <c r="BI1583" s="162">
        <f>IF(N1583="zákl. přenesená",J1583,0)</f>
        <v>0</v>
      </c>
      <c r="BJ1583" s="162">
        <f>IF(N1583="sníž. přenesená",J1583,0)</f>
        <v>0</v>
      </c>
      <c r="BK1583" s="162">
        <f>IF(N1583="nulová",J1583,0)</f>
        <v>0</v>
      </c>
      <c r="BL1583" s="268" t="s">
        <v>79</v>
      </c>
      <c r="BM1583" s="162">
        <f>ROUND(I1583*H1583,2)</f>
        <v>8684.4500000000007</v>
      </c>
      <c r="BN1583" s="268" t="s">
        <v>205</v>
      </c>
      <c r="BO1583" s="268" t="s">
        <v>2145</v>
      </c>
    </row>
    <row r="1584" spans="1:67" s="9" customFormat="1" ht="22.9" customHeight="1" x14ac:dyDescent="0.2">
      <c r="A1584" s="239"/>
      <c r="B1584" s="138"/>
      <c r="C1584" s="213"/>
      <c r="D1584" s="140" t="s">
        <v>65</v>
      </c>
      <c r="E1584" s="152" t="s">
        <v>2146</v>
      </c>
      <c r="F1584" s="152" t="s">
        <v>2147</v>
      </c>
      <c r="G1584" s="139"/>
      <c r="H1584" s="139"/>
      <c r="I1584" s="142"/>
      <c r="J1584" s="153">
        <f>BM1584</f>
        <v>104718.71</v>
      </c>
      <c r="K1584" s="139"/>
      <c r="L1584" s="144"/>
      <c r="M1584" s="145"/>
      <c r="N1584" s="146"/>
      <c r="O1584" s="146"/>
      <c r="P1584" s="147">
        <f>SUM(P1585:P1606)</f>
        <v>0</v>
      </c>
      <c r="Q1584" s="146"/>
      <c r="R1584" s="147">
        <f>SUM(R1585:R1606)</f>
        <v>1.7950256500000001</v>
      </c>
      <c r="S1584" s="270">
        <f>SUM(S1585:S1606)</f>
        <v>0</v>
      </c>
      <c r="T1584" s="283">
        <v>0</v>
      </c>
      <c r="U1584" s="272">
        <f>SUM(U1585:U1606)</f>
        <v>0</v>
      </c>
      <c r="V1584" s="148">
        <f>SUM(V1585:V1606)</f>
        <v>0</v>
      </c>
      <c r="AT1584" s="149" t="s">
        <v>79</v>
      </c>
      <c r="AV1584" s="150" t="s">
        <v>65</v>
      </c>
      <c r="AW1584" s="150" t="s">
        <v>73</v>
      </c>
      <c r="BA1584" s="149" t="s">
        <v>137</v>
      </c>
      <c r="BM1584" s="151">
        <f>SUM(BM1585:BM1606)</f>
        <v>104718.71</v>
      </c>
    </row>
    <row r="1585" spans="1:67" s="266" customFormat="1" ht="16.5" customHeight="1" x14ac:dyDescent="0.2">
      <c r="A1585" s="200"/>
      <c r="B1585" s="28"/>
      <c r="C1585" s="196" t="s">
        <v>2148</v>
      </c>
      <c r="D1585" s="154" t="s">
        <v>139</v>
      </c>
      <c r="E1585" s="318" t="s">
        <v>2149</v>
      </c>
      <c r="F1585" s="319" t="s">
        <v>2150</v>
      </c>
      <c r="G1585" s="154" t="s">
        <v>242</v>
      </c>
      <c r="H1585" s="155">
        <v>154.91499999999999</v>
      </c>
      <c r="I1585" s="156">
        <v>10</v>
      </c>
      <c r="J1585" s="157">
        <f>ROUND(I1585*H1585,2)</f>
        <v>1549.15</v>
      </c>
      <c r="K1585" s="319" t="s">
        <v>143</v>
      </c>
      <c r="L1585" s="32"/>
      <c r="M1585" s="158" t="s">
        <v>1</v>
      </c>
      <c r="N1585" s="159" t="s">
        <v>38</v>
      </c>
      <c r="O1585" s="53"/>
      <c r="P1585" s="160">
        <f>O1585*H1585</f>
        <v>0</v>
      </c>
      <c r="Q1585" s="160">
        <v>3.0000000000000001E-5</v>
      </c>
      <c r="R1585" s="160">
        <f>Q1585*H1585</f>
        <v>4.64745E-3</v>
      </c>
      <c r="S1585" s="283"/>
      <c r="T1585" s="288"/>
      <c r="U1585" s="287"/>
      <c r="V1585" s="161">
        <f>T1585*H1585</f>
        <v>0</v>
      </c>
      <c r="AT1585" s="268" t="s">
        <v>205</v>
      </c>
      <c r="AV1585" s="268" t="s">
        <v>139</v>
      </c>
      <c r="AW1585" s="268" t="s">
        <v>79</v>
      </c>
      <c r="BA1585" s="268" t="s">
        <v>137</v>
      </c>
      <c r="BG1585" s="162">
        <f>IF(N1585="základní",J1585,0)</f>
        <v>0</v>
      </c>
      <c r="BH1585" s="162">
        <f>IF(N1585="snížená",J1585,0)</f>
        <v>1549.15</v>
      </c>
      <c r="BI1585" s="162">
        <f>IF(N1585="zákl. přenesená",J1585,0)</f>
        <v>0</v>
      </c>
      <c r="BJ1585" s="162">
        <f>IF(N1585="sníž. přenesená",J1585,0)</f>
        <v>0</v>
      </c>
      <c r="BK1585" s="162">
        <f>IF(N1585="nulová",J1585,0)</f>
        <v>0</v>
      </c>
      <c r="BL1585" s="268" t="s">
        <v>79</v>
      </c>
      <c r="BM1585" s="162">
        <f>ROUND(I1585*H1585,2)</f>
        <v>1549.15</v>
      </c>
      <c r="BN1585" s="268" t="s">
        <v>205</v>
      </c>
      <c r="BO1585" s="268" t="s">
        <v>2151</v>
      </c>
    </row>
    <row r="1586" spans="1:67" s="10" customFormat="1" x14ac:dyDescent="0.2">
      <c r="A1586" s="240"/>
      <c r="B1586" s="163"/>
      <c r="C1586" s="197"/>
      <c r="D1586" s="165" t="s">
        <v>146</v>
      </c>
      <c r="E1586" s="166" t="s">
        <v>1</v>
      </c>
      <c r="F1586" s="166" t="s">
        <v>287</v>
      </c>
      <c r="G1586" s="164"/>
      <c r="H1586" s="166" t="s">
        <v>1</v>
      </c>
      <c r="I1586" s="167"/>
      <c r="J1586" s="164"/>
      <c r="K1586" s="164"/>
      <c r="L1586" s="168"/>
      <c r="M1586" s="169"/>
      <c r="N1586" s="170"/>
      <c r="O1586" s="170"/>
      <c r="P1586" s="170"/>
      <c r="Q1586" s="170"/>
      <c r="R1586" s="170"/>
      <c r="S1586" s="283"/>
      <c r="T1586" s="290"/>
      <c r="U1586" s="287"/>
      <c r="V1586" s="171"/>
      <c r="AV1586" s="172" t="s">
        <v>146</v>
      </c>
      <c r="AW1586" s="172" t="s">
        <v>79</v>
      </c>
      <c r="AX1586" s="10" t="s">
        <v>73</v>
      </c>
      <c r="AY1586" s="10" t="s">
        <v>28</v>
      </c>
      <c r="AZ1586" s="10" t="s">
        <v>66</v>
      </c>
      <c r="BA1586" s="172" t="s">
        <v>137</v>
      </c>
    </row>
    <row r="1587" spans="1:67" s="11" customFormat="1" x14ac:dyDescent="0.2">
      <c r="A1587" s="241"/>
      <c r="B1587" s="173"/>
      <c r="C1587" s="198"/>
      <c r="D1587" s="165" t="s">
        <v>146</v>
      </c>
      <c r="E1587" s="175" t="s">
        <v>1</v>
      </c>
      <c r="F1587" s="175" t="s">
        <v>2152</v>
      </c>
      <c r="G1587" s="174"/>
      <c r="H1587" s="176">
        <v>36.130000000000003</v>
      </c>
      <c r="I1587" s="177"/>
      <c r="J1587" s="174"/>
      <c r="K1587" s="174"/>
      <c r="L1587" s="178"/>
      <c r="M1587" s="179"/>
      <c r="N1587" s="180"/>
      <c r="O1587" s="180"/>
      <c r="P1587" s="180"/>
      <c r="Q1587" s="180"/>
      <c r="R1587" s="180"/>
      <c r="S1587" s="283"/>
      <c r="T1587" s="290"/>
      <c r="U1587" s="287"/>
      <c r="V1587" s="181"/>
      <c r="AV1587" s="182" t="s">
        <v>146</v>
      </c>
      <c r="AW1587" s="182" t="s">
        <v>79</v>
      </c>
      <c r="AX1587" s="11" t="s">
        <v>79</v>
      </c>
      <c r="AY1587" s="11" t="s">
        <v>28</v>
      </c>
      <c r="AZ1587" s="11" t="s">
        <v>66</v>
      </c>
      <c r="BA1587" s="182" t="s">
        <v>137</v>
      </c>
    </row>
    <row r="1588" spans="1:67" s="11" customFormat="1" x14ac:dyDescent="0.2">
      <c r="A1588" s="241"/>
      <c r="B1588" s="173"/>
      <c r="C1588" s="198"/>
      <c r="D1588" s="165" t="s">
        <v>146</v>
      </c>
      <c r="E1588" s="175" t="s">
        <v>1</v>
      </c>
      <c r="F1588" s="175" t="s">
        <v>2153</v>
      </c>
      <c r="G1588" s="174"/>
      <c r="H1588" s="176">
        <v>118.785</v>
      </c>
      <c r="I1588" s="177"/>
      <c r="J1588" s="174"/>
      <c r="K1588" s="174"/>
      <c r="L1588" s="178"/>
      <c r="M1588" s="179"/>
      <c r="N1588" s="180"/>
      <c r="O1588" s="180"/>
      <c r="P1588" s="180"/>
      <c r="Q1588" s="180"/>
      <c r="R1588" s="180"/>
      <c r="S1588" s="283"/>
      <c r="T1588" s="283">
        <v>0</v>
      </c>
      <c r="U1588" s="287"/>
      <c r="V1588" s="181"/>
      <c r="AV1588" s="182" t="s">
        <v>146</v>
      </c>
      <c r="AW1588" s="182" t="s">
        <v>79</v>
      </c>
      <c r="AX1588" s="11" t="s">
        <v>79</v>
      </c>
      <c r="AY1588" s="11" t="s">
        <v>28</v>
      </c>
      <c r="AZ1588" s="11" t="s">
        <v>66</v>
      </c>
      <c r="BA1588" s="182" t="s">
        <v>137</v>
      </c>
    </row>
    <row r="1589" spans="1:67" s="266" customFormat="1" ht="16.5" customHeight="1" x14ac:dyDescent="0.2">
      <c r="A1589" s="200"/>
      <c r="B1589" s="28"/>
      <c r="C1589" s="196" t="s">
        <v>2154</v>
      </c>
      <c r="D1589" s="154" t="s">
        <v>139</v>
      </c>
      <c r="E1589" s="318" t="s">
        <v>2155</v>
      </c>
      <c r="F1589" s="319" t="s">
        <v>2156</v>
      </c>
      <c r="G1589" s="154" t="s">
        <v>242</v>
      </c>
      <c r="H1589" s="155">
        <v>154.91499999999999</v>
      </c>
      <c r="I1589" s="156">
        <v>165</v>
      </c>
      <c r="J1589" s="157">
        <f>ROUND(I1589*H1589,2)</f>
        <v>25560.98</v>
      </c>
      <c r="K1589" s="319" t="s">
        <v>143</v>
      </c>
      <c r="L1589" s="32"/>
      <c r="M1589" s="158" t="s">
        <v>1</v>
      </c>
      <c r="N1589" s="159" t="s">
        <v>38</v>
      </c>
      <c r="O1589" s="53"/>
      <c r="P1589" s="160">
        <f>O1589*H1589</f>
        <v>0</v>
      </c>
      <c r="Q1589" s="160">
        <v>7.5799999999999999E-3</v>
      </c>
      <c r="R1589" s="160">
        <f>Q1589*H1589</f>
        <v>1.1742557</v>
      </c>
      <c r="S1589" s="283"/>
      <c r="T1589" s="290"/>
      <c r="U1589" s="287"/>
      <c r="V1589" s="161">
        <f>T1589*H1589</f>
        <v>0</v>
      </c>
      <c r="AT1589" s="268" t="s">
        <v>205</v>
      </c>
      <c r="AV1589" s="268" t="s">
        <v>139</v>
      </c>
      <c r="AW1589" s="268" t="s">
        <v>79</v>
      </c>
      <c r="BA1589" s="268" t="s">
        <v>137</v>
      </c>
      <c r="BG1589" s="162">
        <f>IF(N1589="základní",J1589,0)</f>
        <v>0</v>
      </c>
      <c r="BH1589" s="162">
        <f>IF(N1589="snížená",J1589,0)</f>
        <v>25560.98</v>
      </c>
      <c r="BI1589" s="162">
        <f>IF(N1589="zákl. přenesená",J1589,0)</f>
        <v>0</v>
      </c>
      <c r="BJ1589" s="162">
        <f>IF(N1589="sníž. přenesená",J1589,0)</f>
        <v>0</v>
      </c>
      <c r="BK1589" s="162">
        <f>IF(N1589="nulová",J1589,0)</f>
        <v>0</v>
      </c>
      <c r="BL1589" s="268" t="s">
        <v>79</v>
      </c>
      <c r="BM1589" s="162">
        <f>ROUND(I1589*H1589,2)</f>
        <v>25560.98</v>
      </c>
      <c r="BN1589" s="268" t="s">
        <v>205</v>
      </c>
      <c r="BO1589" s="268" t="s">
        <v>2157</v>
      </c>
    </row>
    <row r="1590" spans="1:67" s="11" customFormat="1" x14ac:dyDescent="0.2">
      <c r="A1590" s="241"/>
      <c r="B1590" s="173"/>
      <c r="C1590" s="198"/>
      <c r="D1590" s="165" t="s">
        <v>146</v>
      </c>
      <c r="E1590" s="175" t="s">
        <v>1</v>
      </c>
      <c r="F1590" s="175" t="s">
        <v>2158</v>
      </c>
      <c r="G1590" s="174"/>
      <c r="H1590" s="176">
        <v>154.91499999999999</v>
      </c>
      <c r="I1590" s="177"/>
      <c r="J1590" s="174"/>
      <c r="K1590" s="174"/>
      <c r="L1590" s="178"/>
      <c r="M1590" s="179"/>
      <c r="N1590" s="180"/>
      <c r="O1590" s="180"/>
      <c r="P1590" s="180"/>
      <c r="Q1590" s="180"/>
      <c r="R1590" s="180"/>
      <c r="S1590" s="283"/>
      <c r="T1590" s="283">
        <v>0</v>
      </c>
      <c r="U1590" s="287"/>
      <c r="V1590" s="181"/>
      <c r="AV1590" s="182" t="s">
        <v>146</v>
      </c>
      <c r="AW1590" s="182" t="s">
        <v>79</v>
      </c>
      <c r="AX1590" s="11" t="s">
        <v>79</v>
      </c>
      <c r="AY1590" s="11" t="s">
        <v>28</v>
      </c>
      <c r="AZ1590" s="11" t="s">
        <v>66</v>
      </c>
      <c r="BA1590" s="182" t="s">
        <v>137</v>
      </c>
    </row>
    <row r="1591" spans="1:67" s="266" customFormat="1" ht="16.5" customHeight="1" x14ac:dyDescent="0.2">
      <c r="A1591" s="200"/>
      <c r="B1591" s="28"/>
      <c r="C1591" s="196" t="s">
        <v>2159</v>
      </c>
      <c r="D1591" s="154" t="s">
        <v>139</v>
      </c>
      <c r="E1591" s="318" t="s">
        <v>2160</v>
      </c>
      <c r="F1591" s="319" t="s">
        <v>2161</v>
      </c>
      <c r="G1591" s="154" t="s">
        <v>242</v>
      </c>
      <c r="H1591" s="155">
        <v>154.91499999999999</v>
      </c>
      <c r="I1591" s="156">
        <v>89</v>
      </c>
      <c r="J1591" s="157">
        <f>ROUND(I1591*H1591,2)</f>
        <v>13787.44</v>
      </c>
      <c r="K1591" s="319" t="s">
        <v>143</v>
      </c>
      <c r="L1591" s="32"/>
      <c r="M1591" s="158" t="s">
        <v>1</v>
      </c>
      <c r="N1591" s="159" t="s">
        <v>38</v>
      </c>
      <c r="O1591" s="53"/>
      <c r="P1591" s="160">
        <f>O1591*H1591</f>
        <v>0</v>
      </c>
      <c r="Q1591" s="160">
        <v>2.9999999999999997E-4</v>
      </c>
      <c r="R1591" s="160">
        <f>Q1591*H1591</f>
        <v>4.6474499999999995E-2</v>
      </c>
      <c r="S1591" s="283"/>
      <c r="T1591" s="290"/>
      <c r="U1591" s="287"/>
      <c r="V1591" s="161">
        <f>T1591*H1591</f>
        <v>0</v>
      </c>
      <c r="AT1591" s="268" t="s">
        <v>205</v>
      </c>
      <c r="AV1591" s="268" t="s">
        <v>139</v>
      </c>
      <c r="AW1591" s="268" t="s">
        <v>79</v>
      </c>
      <c r="BA1591" s="268" t="s">
        <v>137</v>
      </c>
      <c r="BG1591" s="162">
        <f>IF(N1591="základní",J1591,0)</f>
        <v>0</v>
      </c>
      <c r="BH1591" s="162">
        <f>IF(N1591="snížená",J1591,0)</f>
        <v>13787.44</v>
      </c>
      <c r="BI1591" s="162">
        <f>IF(N1591="zákl. přenesená",J1591,0)</f>
        <v>0</v>
      </c>
      <c r="BJ1591" s="162">
        <f>IF(N1591="sníž. přenesená",J1591,0)</f>
        <v>0</v>
      </c>
      <c r="BK1591" s="162">
        <f>IF(N1591="nulová",J1591,0)</f>
        <v>0</v>
      </c>
      <c r="BL1591" s="268" t="s">
        <v>79</v>
      </c>
      <c r="BM1591" s="162">
        <f>ROUND(I1591*H1591,2)</f>
        <v>13787.44</v>
      </c>
      <c r="BN1591" s="268" t="s">
        <v>205</v>
      </c>
      <c r="BO1591" s="268" t="s">
        <v>2162</v>
      </c>
    </row>
    <row r="1592" spans="1:67" s="11" customFormat="1" x14ac:dyDescent="0.2">
      <c r="A1592" s="241"/>
      <c r="B1592" s="173"/>
      <c r="C1592" s="198"/>
      <c r="D1592" s="165" t="s">
        <v>146</v>
      </c>
      <c r="E1592" s="175" t="s">
        <v>1</v>
      </c>
      <c r="F1592" s="175" t="s">
        <v>2158</v>
      </c>
      <c r="G1592" s="174"/>
      <c r="H1592" s="176">
        <v>154.91499999999999</v>
      </c>
      <c r="I1592" s="177"/>
      <c r="J1592" s="174"/>
      <c r="K1592" s="174"/>
      <c r="L1592" s="178"/>
      <c r="M1592" s="179"/>
      <c r="N1592" s="180"/>
      <c r="O1592" s="180"/>
      <c r="P1592" s="180"/>
      <c r="Q1592" s="180"/>
      <c r="R1592" s="180"/>
      <c r="S1592" s="283"/>
      <c r="T1592" s="283">
        <v>0</v>
      </c>
      <c r="U1592" s="287"/>
      <c r="V1592" s="181"/>
      <c r="AV1592" s="182" t="s">
        <v>146</v>
      </c>
      <c r="AW1592" s="182" t="s">
        <v>79</v>
      </c>
      <c r="AX1592" s="11" t="s">
        <v>79</v>
      </c>
      <c r="AY1592" s="11" t="s">
        <v>28</v>
      </c>
      <c r="AZ1592" s="11" t="s">
        <v>66</v>
      </c>
      <c r="BA1592" s="182" t="s">
        <v>137</v>
      </c>
    </row>
    <row r="1593" spans="1:67" s="266" customFormat="1" ht="16.5" customHeight="1" x14ac:dyDescent="0.2">
      <c r="A1593" s="200"/>
      <c r="B1593" s="28"/>
      <c r="C1593" s="214" t="s">
        <v>2163</v>
      </c>
      <c r="D1593" s="183" t="s">
        <v>217</v>
      </c>
      <c r="E1593" s="320" t="s">
        <v>2164</v>
      </c>
      <c r="F1593" s="321" t="s">
        <v>2165</v>
      </c>
      <c r="G1593" s="183" t="s">
        <v>242</v>
      </c>
      <c r="H1593" s="184">
        <v>185.898</v>
      </c>
      <c r="I1593" s="185">
        <v>269</v>
      </c>
      <c r="J1593" s="186">
        <f>ROUND(I1593*H1593,2)</f>
        <v>50006.559999999998</v>
      </c>
      <c r="K1593" s="321" t="s">
        <v>143</v>
      </c>
      <c r="L1593" s="187"/>
      <c r="M1593" s="188" t="s">
        <v>1</v>
      </c>
      <c r="N1593" s="189" t="s">
        <v>38</v>
      </c>
      <c r="O1593" s="53"/>
      <c r="P1593" s="160">
        <f>O1593*H1593</f>
        <v>0</v>
      </c>
      <c r="Q1593" s="160">
        <v>2.8300000000000001E-3</v>
      </c>
      <c r="R1593" s="160">
        <f>Q1593*H1593</f>
        <v>0.52609134000000002</v>
      </c>
      <c r="S1593" s="283"/>
      <c r="T1593" s="290"/>
      <c r="U1593" s="287"/>
      <c r="V1593" s="161">
        <f>T1593*H1593</f>
        <v>0</v>
      </c>
      <c r="AT1593" s="268" t="s">
        <v>292</v>
      </c>
      <c r="AV1593" s="268" t="s">
        <v>217</v>
      </c>
      <c r="AW1593" s="268" t="s">
        <v>79</v>
      </c>
      <c r="BA1593" s="268" t="s">
        <v>137</v>
      </c>
      <c r="BG1593" s="162">
        <f>IF(N1593="základní",J1593,0)</f>
        <v>0</v>
      </c>
      <c r="BH1593" s="162">
        <f>IF(N1593="snížená",J1593,0)</f>
        <v>50006.559999999998</v>
      </c>
      <c r="BI1593" s="162">
        <f>IF(N1593="zákl. přenesená",J1593,0)</f>
        <v>0</v>
      </c>
      <c r="BJ1593" s="162">
        <f>IF(N1593="sníž. přenesená",J1593,0)</f>
        <v>0</v>
      </c>
      <c r="BK1593" s="162">
        <f>IF(N1593="nulová",J1593,0)</f>
        <v>0</v>
      </c>
      <c r="BL1593" s="268" t="s">
        <v>79</v>
      </c>
      <c r="BM1593" s="162">
        <f>ROUND(I1593*H1593,2)</f>
        <v>50006.559999999998</v>
      </c>
      <c r="BN1593" s="268" t="s">
        <v>205</v>
      </c>
      <c r="BO1593" s="268" t="s">
        <v>2166</v>
      </c>
    </row>
    <row r="1594" spans="1:67" s="11" customFormat="1" x14ac:dyDescent="0.2">
      <c r="A1594" s="241"/>
      <c r="B1594" s="173"/>
      <c r="C1594" s="198"/>
      <c r="D1594" s="165" t="s">
        <v>146</v>
      </c>
      <c r="E1594" s="175" t="s">
        <v>1</v>
      </c>
      <c r="F1594" s="175" t="s">
        <v>2167</v>
      </c>
      <c r="G1594" s="174"/>
      <c r="H1594" s="176">
        <v>185.898</v>
      </c>
      <c r="I1594" s="177"/>
      <c r="J1594" s="174"/>
      <c r="K1594" s="174"/>
      <c r="L1594" s="178"/>
      <c r="M1594" s="179"/>
      <c r="N1594" s="180"/>
      <c r="O1594" s="180"/>
      <c r="P1594" s="180"/>
      <c r="Q1594" s="180"/>
      <c r="R1594" s="180"/>
      <c r="S1594" s="283"/>
      <c r="T1594" s="283">
        <v>0</v>
      </c>
      <c r="U1594" s="287"/>
      <c r="V1594" s="181"/>
      <c r="AV1594" s="182" t="s">
        <v>146</v>
      </c>
      <c r="AW1594" s="182" t="s">
        <v>79</v>
      </c>
      <c r="AX1594" s="11" t="s">
        <v>79</v>
      </c>
      <c r="AY1594" s="11" t="s">
        <v>28</v>
      </c>
      <c r="AZ1594" s="11" t="s">
        <v>66</v>
      </c>
      <c r="BA1594" s="182" t="s">
        <v>137</v>
      </c>
    </row>
    <row r="1595" spans="1:67" s="266" customFormat="1" ht="16.5" customHeight="1" x14ac:dyDescent="0.2">
      <c r="A1595" s="200"/>
      <c r="B1595" s="28"/>
      <c r="C1595" s="196" t="s">
        <v>2168</v>
      </c>
      <c r="D1595" s="154" t="s">
        <v>139</v>
      </c>
      <c r="E1595" s="318" t="s">
        <v>2169</v>
      </c>
      <c r="F1595" s="319" t="s">
        <v>2170</v>
      </c>
      <c r="G1595" s="154" t="s">
        <v>263</v>
      </c>
      <c r="H1595" s="155">
        <v>149.40799999999999</v>
      </c>
      <c r="I1595" s="156">
        <v>35</v>
      </c>
      <c r="J1595" s="157">
        <f>ROUND(I1595*H1595,2)</f>
        <v>5229.28</v>
      </c>
      <c r="K1595" s="319" t="s">
        <v>143</v>
      </c>
      <c r="L1595" s="32"/>
      <c r="M1595" s="158" t="s">
        <v>1</v>
      </c>
      <c r="N1595" s="159" t="s">
        <v>38</v>
      </c>
      <c r="O1595" s="53"/>
      <c r="P1595" s="160">
        <f>O1595*H1595</f>
        <v>0</v>
      </c>
      <c r="Q1595" s="160">
        <v>1.0000000000000001E-5</v>
      </c>
      <c r="R1595" s="160">
        <f>Q1595*H1595</f>
        <v>1.4940800000000001E-3</v>
      </c>
      <c r="S1595" s="283"/>
      <c r="T1595" s="288"/>
      <c r="U1595" s="287"/>
      <c r="V1595" s="161">
        <f>T1595*H1595</f>
        <v>0</v>
      </c>
      <c r="AT1595" s="268" t="s">
        <v>205</v>
      </c>
      <c r="AV1595" s="268" t="s">
        <v>139</v>
      </c>
      <c r="AW1595" s="268" t="s">
        <v>79</v>
      </c>
      <c r="BA1595" s="268" t="s">
        <v>137</v>
      </c>
      <c r="BG1595" s="162">
        <f>IF(N1595="základní",J1595,0)</f>
        <v>0</v>
      </c>
      <c r="BH1595" s="162">
        <f>IF(N1595="snížená",J1595,0)</f>
        <v>5229.28</v>
      </c>
      <c r="BI1595" s="162">
        <f>IF(N1595="zákl. přenesená",J1595,0)</f>
        <v>0</v>
      </c>
      <c r="BJ1595" s="162">
        <f>IF(N1595="sníž. přenesená",J1595,0)</f>
        <v>0</v>
      </c>
      <c r="BK1595" s="162">
        <f>IF(N1595="nulová",J1595,0)</f>
        <v>0</v>
      </c>
      <c r="BL1595" s="268" t="s">
        <v>79</v>
      </c>
      <c r="BM1595" s="162">
        <f>ROUND(I1595*H1595,2)</f>
        <v>5229.28</v>
      </c>
      <c r="BN1595" s="268" t="s">
        <v>205</v>
      </c>
      <c r="BO1595" s="268" t="s">
        <v>2171</v>
      </c>
    </row>
    <row r="1596" spans="1:67" s="10" customFormat="1" x14ac:dyDescent="0.2">
      <c r="A1596" s="240"/>
      <c r="B1596" s="163"/>
      <c r="C1596" s="197"/>
      <c r="D1596" s="165" t="s">
        <v>146</v>
      </c>
      <c r="E1596" s="166" t="s">
        <v>1</v>
      </c>
      <c r="F1596" s="166" t="s">
        <v>287</v>
      </c>
      <c r="G1596" s="164"/>
      <c r="H1596" s="166" t="s">
        <v>1</v>
      </c>
      <c r="I1596" s="167"/>
      <c r="J1596" s="164"/>
      <c r="K1596" s="164"/>
      <c r="L1596" s="168"/>
      <c r="M1596" s="169"/>
      <c r="N1596" s="170"/>
      <c r="O1596" s="170"/>
      <c r="P1596" s="170"/>
      <c r="Q1596" s="170"/>
      <c r="R1596" s="170"/>
      <c r="S1596" s="283"/>
      <c r="T1596" s="290"/>
      <c r="U1596" s="287"/>
      <c r="V1596" s="171"/>
      <c r="AV1596" s="172" t="s">
        <v>146</v>
      </c>
      <c r="AW1596" s="172" t="s">
        <v>79</v>
      </c>
      <c r="AX1596" s="10" t="s">
        <v>73</v>
      </c>
      <c r="AY1596" s="10" t="s">
        <v>28</v>
      </c>
      <c r="AZ1596" s="10" t="s">
        <v>66</v>
      </c>
      <c r="BA1596" s="172" t="s">
        <v>137</v>
      </c>
    </row>
    <row r="1597" spans="1:67" s="11" customFormat="1" x14ac:dyDescent="0.2">
      <c r="A1597" s="241"/>
      <c r="B1597" s="173"/>
      <c r="C1597" s="198"/>
      <c r="D1597" s="165" t="s">
        <v>146</v>
      </c>
      <c r="E1597" s="175" t="s">
        <v>1</v>
      </c>
      <c r="F1597" s="175" t="s">
        <v>2172</v>
      </c>
      <c r="G1597" s="174"/>
      <c r="H1597" s="176">
        <v>33.15</v>
      </c>
      <c r="I1597" s="177"/>
      <c r="J1597" s="174"/>
      <c r="K1597" s="174"/>
      <c r="L1597" s="178"/>
      <c r="M1597" s="179"/>
      <c r="N1597" s="180"/>
      <c r="O1597" s="180"/>
      <c r="P1597" s="180"/>
      <c r="Q1597" s="180"/>
      <c r="R1597" s="180"/>
      <c r="S1597" s="283"/>
      <c r="T1597" s="290"/>
      <c r="U1597" s="287"/>
      <c r="V1597" s="181"/>
      <c r="AV1597" s="182" t="s">
        <v>146</v>
      </c>
      <c r="AW1597" s="182" t="s">
        <v>79</v>
      </c>
      <c r="AX1597" s="11" t="s">
        <v>79</v>
      </c>
      <c r="AY1597" s="11" t="s">
        <v>28</v>
      </c>
      <c r="AZ1597" s="11" t="s">
        <v>66</v>
      </c>
      <c r="BA1597" s="182" t="s">
        <v>137</v>
      </c>
    </row>
    <row r="1598" spans="1:67" s="11" customFormat="1" x14ac:dyDescent="0.2">
      <c r="A1598" s="241"/>
      <c r="B1598" s="173"/>
      <c r="C1598" s="198"/>
      <c r="D1598" s="165" t="s">
        <v>146</v>
      </c>
      <c r="E1598" s="175" t="s">
        <v>1</v>
      </c>
      <c r="F1598" s="175" t="s">
        <v>2173</v>
      </c>
      <c r="G1598" s="174"/>
      <c r="H1598" s="176">
        <v>116.258</v>
      </c>
      <c r="I1598" s="177"/>
      <c r="J1598" s="174"/>
      <c r="K1598" s="174"/>
      <c r="L1598" s="178"/>
      <c r="M1598" s="179"/>
      <c r="N1598" s="180"/>
      <c r="O1598" s="180"/>
      <c r="P1598" s="180"/>
      <c r="Q1598" s="180"/>
      <c r="R1598" s="180"/>
      <c r="S1598" s="283"/>
      <c r="T1598" s="283">
        <v>0</v>
      </c>
      <c r="U1598" s="287"/>
      <c r="V1598" s="181"/>
      <c r="AV1598" s="182" t="s">
        <v>146</v>
      </c>
      <c r="AW1598" s="182" t="s">
        <v>79</v>
      </c>
      <c r="AX1598" s="11" t="s">
        <v>79</v>
      </c>
      <c r="AY1598" s="11" t="s">
        <v>28</v>
      </c>
      <c r="AZ1598" s="11" t="s">
        <v>66</v>
      </c>
      <c r="BA1598" s="182" t="s">
        <v>137</v>
      </c>
    </row>
    <row r="1599" spans="1:67" s="266" customFormat="1" ht="16.5" customHeight="1" x14ac:dyDescent="0.2">
      <c r="A1599" s="200"/>
      <c r="B1599" s="28"/>
      <c r="C1599" s="214" t="s">
        <v>2174</v>
      </c>
      <c r="D1599" s="183" t="s">
        <v>217</v>
      </c>
      <c r="E1599" s="320" t="s">
        <v>2175</v>
      </c>
      <c r="F1599" s="321" t="s">
        <v>2176</v>
      </c>
      <c r="G1599" s="183" t="s">
        <v>263</v>
      </c>
      <c r="H1599" s="184">
        <v>164.34899999999999</v>
      </c>
      <c r="I1599" s="185">
        <v>19</v>
      </c>
      <c r="J1599" s="186">
        <f>ROUND(I1599*H1599,2)</f>
        <v>3122.63</v>
      </c>
      <c r="K1599" s="321" t="s">
        <v>143</v>
      </c>
      <c r="L1599" s="187"/>
      <c r="M1599" s="188" t="s">
        <v>1</v>
      </c>
      <c r="N1599" s="189" t="s">
        <v>38</v>
      </c>
      <c r="O1599" s="53"/>
      <c r="P1599" s="160">
        <f>O1599*H1599</f>
        <v>0</v>
      </c>
      <c r="Q1599" s="160">
        <v>2.2000000000000001E-4</v>
      </c>
      <c r="R1599" s="160">
        <f>Q1599*H1599</f>
        <v>3.6156779999999999E-2</v>
      </c>
      <c r="S1599" s="283"/>
      <c r="T1599" s="290"/>
      <c r="U1599" s="287"/>
      <c r="V1599" s="161">
        <f>T1599*H1599</f>
        <v>0</v>
      </c>
      <c r="AT1599" s="268" t="s">
        <v>292</v>
      </c>
      <c r="AV1599" s="268" t="s">
        <v>217</v>
      </c>
      <c r="AW1599" s="268" t="s">
        <v>79</v>
      </c>
      <c r="BA1599" s="268" t="s">
        <v>137</v>
      </c>
      <c r="BG1599" s="162">
        <f>IF(N1599="základní",J1599,0)</f>
        <v>0</v>
      </c>
      <c r="BH1599" s="162">
        <f>IF(N1599="snížená",J1599,0)</f>
        <v>3122.63</v>
      </c>
      <c r="BI1599" s="162">
        <f>IF(N1599="zákl. přenesená",J1599,0)</f>
        <v>0</v>
      </c>
      <c r="BJ1599" s="162">
        <f>IF(N1599="sníž. přenesená",J1599,0)</f>
        <v>0</v>
      </c>
      <c r="BK1599" s="162">
        <f>IF(N1599="nulová",J1599,0)</f>
        <v>0</v>
      </c>
      <c r="BL1599" s="268" t="s">
        <v>79</v>
      </c>
      <c r="BM1599" s="162">
        <f>ROUND(I1599*H1599,2)</f>
        <v>3122.63</v>
      </c>
      <c r="BN1599" s="268" t="s">
        <v>205</v>
      </c>
      <c r="BO1599" s="268" t="s">
        <v>2177</v>
      </c>
    </row>
    <row r="1600" spans="1:67" s="11" customFormat="1" x14ac:dyDescent="0.2">
      <c r="A1600" s="241"/>
      <c r="B1600" s="173"/>
      <c r="C1600" s="198"/>
      <c r="D1600" s="165" t="s">
        <v>146</v>
      </c>
      <c r="E1600" s="175" t="s">
        <v>1</v>
      </c>
      <c r="F1600" s="175" t="s">
        <v>2178</v>
      </c>
      <c r="G1600" s="174"/>
      <c r="H1600" s="176">
        <v>164.34899999999999</v>
      </c>
      <c r="I1600" s="177"/>
      <c r="J1600" s="174"/>
      <c r="K1600" s="174"/>
      <c r="L1600" s="178"/>
      <c r="M1600" s="179"/>
      <c r="N1600" s="180"/>
      <c r="O1600" s="180"/>
      <c r="P1600" s="180"/>
      <c r="Q1600" s="180"/>
      <c r="R1600" s="180"/>
      <c r="S1600" s="283"/>
      <c r="T1600" s="283">
        <v>0</v>
      </c>
      <c r="U1600" s="287"/>
      <c r="V1600" s="181"/>
      <c r="AV1600" s="182" t="s">
        <v>146</v>
      </c>
      <c r="AW1600" s="182" t="s">
        <v>79</v>
      </c>
      <c r="AX1600" s="11" t="s">
        <v>79</v>
      </c>
      <c r="AY1600" s="11" t="s">
        <v>28</v>
      </c>
      <c r="AZ1600" s="11" t="s">
        <v>66</v>
      </c>
      <c r="BA1600" s="182" t="s">
        <v>137</v>
      </c>
    </row>
    <row r="1601" spans="1:67" s="266" customFormat="1" ht="16.5" customHeight="1" x14ac:dyDescent="0.2">
      <c r="A1601" s="200"/>
      <c r="B1601" s="28"/>
      <c r="C1601" s="196" t="s">
        <v>2179</v>
      </c>
      <c r="D1601" s="154" t="s">
        <v>139</v>
      </c>
      <c r="E1601" s="318" t="s">
        <v>2180</v>
      </c>
      <c r="F1601" s="319" t="s">
        <v>2181</v>
      </c>
      <c r="G1601" s="154" t="s">
        <v>263</v>
      </c>
      <c r="H1601" s="155">
        <v>28.95</v>
      </c>
      <c r="I1601" s="156">
        <v>49</v>
      </c>
      <c r="J1601" s="157">
        <f>ROUND(I1601*H1601,2)</f>
        <v>1418.55</v>
      </c>
      <c r="K1601" s="319" t="s">
        <v>143</v>
      </c>
      <c r="L1601" s="32"/>
      <c r="M1601" s="158" t="s">
        <v>1</v>
      </c>
      <c r="N1601" s="159" t="s">
        <v>38</v>
      </c>
      <c r="O1601" s="53"/>
      <c r="P1601" s="160">
        <f>O1601*H1601</f>
        <v>0</v>
      </c>
      <c r="Q1601" s="160">
        <v>0</v>
      </c>
      <c r="R1601" s="160">
        <f>Q1601*H1601</f>
        <v>0</v>
      </c>
      <c r="S1601" s="283"/>
      <c r="T1601" s="288"/>
      <c r="U1601" s="287"/>
      <c r="V1601" s="161">
        <f>T1601*H1601</f>
        <v>0</v>
      </c>
      <c r="AT1601" s="268" t="s">
        <v>205</v>
      </c>
      <c r="AV1601" s="268" t="s">
        <v>139</v>
      </c>
      <c r="AW1601" s="268" t="s">
        <v>79</v>
      </c>
      <c r="BA1601" s="268" t="s">
        <v>137</v>
      </c>
      <c r="BG1601" s="162">
        <f>IF(N1601="základní",J1601,0)</f>
        <v>0</v>
      </c>
      <c r="BH1601" s="162">
        <f>IF(N1601="snížená",J1601,0)</f>
        <v>1418.55</v>
      </c>
      <c r="BI1601" s="162">
        <f>IF(N1601="zákl. přenesená",J1601,0)</f>
        <v>0</v>
      </c>
      <c r="BJ1601" s="162">
        <f>IF(N1601="sníž. přenesená",J1601,0)</f>
        <v>0</v>
      </c>
      <c r="BK1601" s="162">
        <f>IF(N1601="nulová",J1601,0)</f>
        <v>0</v>
      </c>
      <c r="BL1601" s="268" t="s">
        <v>79</v>
      </c>
      <c r="BM1601" s="162">
        <f>ROUND(I1601*H1601,2)</f>
        <v>1418.55</v>
      </c>
      <c r="BN1601" s="268" t="s">
        <v>205</v>
      </c>
      <c r="BO1601" s="268" t="s">
        <v>2182</v>
      </c>
    </row>
    <row r="1602" spans="1:67" s="10" customFormat="1" x14ac:dyDescent="0.2">
      <c r="A1602" s="240"/>
      <c r="B1602" s="163"/>
      <c r="C1602" s="197"/>
      <c r="D1602" s="165" t="s">
        <v>146</v>
      </c>
      <c r="E1602" s="166" t="s">
        <v>1</v>
      </c>
      <c r="F1602" s="166" t="s">
        <v>287</v>
      </c>
      <c r="G1602" s="164"/>
      <c r="H1602" s="166" t="s">
        <v>1</v>
      </c>
      <c r="I1602" s="167"/>
      <c r="J1602" s="164"/>
      <c r="K1602" s="164"/>
      <c r="L1602" s="168"/>
      <c r="M1602" s="169"/>
      <c r="N1602" s="170"/>
      <c r="O1602" s="170"/>
      <c r="P1602" s="170"/>
      <c r="Q1602" s="170"/>
      <c r="R1602" s="170"/>
      <c r="S1602" s="283"/>
      <c r="T1602" s="290"/>
      <c r="U1602" s="287"/>
      <c r="V1602" s="171"/>
      <c r="AV1602" s="172" t="s">
        <v>146</v>
      </c>
      <c r="AW1602" s="172" t="s">
        <v>79</v>
      </c>
      <c r="AX1602" s="10" t="s">
        <v>73</v>
      </c>
      <c r="AY1602" s="10" t="s">
        <v>28</v>
      </c>
      <c r="AZ1602" s="10" t="s">
        <v>66</v>
      </c>
      <c r="BA1602" s="172" t="s">
        <v>137</v>
      </c>
    </row>
    <row r="1603" spans="1:67" s="11" customFormat="1" x14ac:dyDescent="0.2">
      <c r="A1603" s="241"/>
      <c r="B1603" s="173"/>
      <c r="C1603" s="198"/>
      <c r="D1603" s="165" t="s">
        <v>146</v>
      </c>
      <c r="E1603" s="175" t="s">
        <v>1</v>
      </c>
      <c r="F1603" s="175" t="s">
        <v>2183</v>
      </c>
      <c r="G1603" s="174"/>
      <c r="H1603" s="176">
        <v>28.95</v>
      </c>
      <c r="I1603" s="177"/>
      <c r="J1603" s="174"/>
      <c r="K1603" s="174"/>
      <c r="L1603" s="178"/>
      <c r="M1603" s="179"/>
      <c r="N1603" s="180"/>
      <c r="O1603" s="180"/>
      <c r="P1603" s="180"/>
      <c r="Q1603" s="180"/>
      <c r="R1603" s="180"/>
      <c r="S1603" s="283"/>
      <c r="T1603" s="283">
        <v>0</v>
      </c>
      <c r="U1603" s="287"/>
      <c r="V1603" s="181"/>
      <c r="AV1603" s="182" t="s">
        <v>146</v>
      </c>
      <c r="AW1603" s="182" t="s">
        <v>79</v>
      </c>
      <c r="AX1603" s="11" t="s">
        <v>79</v>
      </c>
      <c r="AY1603" s="11" t="s">
        <v>28</v>
      </c>
      <c r="AZ1603" s="11" t="s">
        <v>66</v>
      </c>
      <c r="BA1603" s="182" t="s">
        <v>137</v>
      </c>
    </row>
    <row r="1604" spans="1:67" s="266" customFormat="1" ht="16.5" customHeight="1" x14ac:dyDescent="0.2">
      <c r="A1604" s="200"/>
      <c r="B1604" s="28"/>
      <c r="C1604" s="214" t="s">
        <v>2184</v>
      </c>
      <c r="D1604" s="183" t="s">
        <v>217</v>
      </c>
      <c r="E1604" s="320" t="s">
        <v>2185</v>
      </c>
      <c r="F1604" s="321" t="s">
        <v>2186</v>
      </c>
      <c r="G1604" s="183" t="s">
        <v>263</v>
      </c>
      <c r="H1604" s="184">
        <v>34.74</v>
      </c>
      <c r="I1604" s="185">
        <v>105</v>
      </c>
      <c r="J1604" s="186">
        <f>ROUND(I1604*H1604,2)</f>
        <v>3647.7</v>
      </c>
      <c r="K1604" s="321" t="s">
        <v>143</v>
      </c>
      <c r="L1604" s="187"/>
      <c r="M1604" s="188" t="s">
        <v>1</v>
      </c>
      <c r="N1604" s="189" t="s">
        <v>38</v>
      </c>
      <c r="O1604" s="53"/>
      <c r="P1604" s="160">
        <f>O1604*H1604</f>
        <v>0</v>
      </c>
      <c r="Q1604" s="160">
        <v>1.7000000000000001E-4</v>
      </c>
      <c r="R1604" s="160">
        <f>Q1604*H1604</f>
        <v>5.905800000000001E-3</v>
      </c>
      <c r="S1604" s="283"/>
      <c r="T1604" s="290"/>
      <c r="U1604" s="287"/>
      <c r="V1604" s="161">
        <f>T1604*H1604</f>
        <v>0</v>
      </c>
      <c r="AT1604" s="268" t="s">
        <v>292</v>
      </c>
      <c r="AV1604" s="268" t="s">
        <v>217</v>
      </c>
      <c r="AW1604" s="268" t="s">
        <v>79</v>
      </c>
      <c r="BA1604" s="268" t="s">
        <v>137</v>
      </c>
      <c r="BG1604" s="162">
        <f>IF(N1604="základní",J1604,0)</f>
        <v>0</v>
      </c>
      <c r="BH1604" s="162">
        <f>IF(N1604="snížená",J1604,0)</f>
        <v>3647.7</v>
      </c>
      <c r="BI1604" s="162">
        <f>IF(N1604="zákl. přenesená",J1604,0)</f>
        <v>0</v>
      </c>
      <c r="BJ1604" s="162">
        <f>IF(N1604="sníž. přenesená",J1604,0)</f>
        <v>0</v>
      </c>
      <c r="BK1604" s="162">
        <f>IF(N1604="nulová",J1604,0)</f>
        <v>0</v>
      </c>
      <c r="BL1604" s="268" t="s">
        <v>79</v>
      </c>
      <c r="BM1604" s="162">
        <f>ROUND(I1604*H1604,2)</f>
        <v>3647.7</v>
      </c>
      <c r="BN1604" s="268" t="s">
        <v>205</v>
      </c>
      <c r="BO1604" s="268" t="s">
        <v>2187</v>
      </c>
    </row>
    <row r="1605" spans="1:67" s="11" customFormat="1" x14ac:dyDescent="0.2">
      <c r="A1605" s="241"/>
      <c r="B1605" s="173"/>
      <c r="C1605" s="198"/>
      <c r="D1605" s="165" t="s">
        <v>146</v>
      </c>
      <c r="E1605" s="175" t="s">
        <v>1</v>
      </c>
      <c r="F1605" s="175" t="s">
        <v>2188</v>
      </c>
      <c r="G1605" s="174"/>
      <c r="H1605" s="176">
        <v>34.74</v>
      </c>
      <c r="I1605" s="177"/>
      <c r="J1605" s="174"/>
      <c r="K1605" s="174"/>
      <c r="L1605" s="178"/>
      <c r="M1605" s="179"/>
      <c r="N1605" s="180"/>
      <c r="O1605" s="180"/>
      <c r="P1605" s="180"/>
      <c r="Q1605" s="180"/>
      <c r="R1605" s="180"/>
      <c r="S1605" s="283"/>
      <c r="T1605" s="283">
        <v>0</v>
      </c>
      <c r="U1605" s="287"/>
      <c r="V1605" s="181"/>
      <c r="AV1605" s="182" t="s">
        <v>146</v>
      </c>
      <c r="AW1605" s="182" t="s">
        <v>79</v>
      </c>
      <c r="AX1605" s="11" t="s">
        <v>79</v>
      </c>
      <c r="AY1605" s="11" t="s">
        <v>28</v>
      </c>
      <c r="AZ1605" s="11" t="s">
        <v>66</v>
      </c>
      <c r="BA1605" s="182" t="s">
        <v>137</v>
      </c>
    </row>
    <row r="1606" spans="1:67" s="266" customFormat="1" ht="16.5" customHeight="1" x14ac:dyDescent="0.2">
      <c r="A1606" s="200"/>
      <c r="B1606" s="28"/>
      <c r="C1606" s="196" t="s">
        <v>2189</v>
      </c>
      <c r="D1606" s="154" t="s">
        <v>139</v>
      </c>
      <c r="E1606" s="318" t="s">
        <v>2190</v>
      </c>
      <c r="F1606" s="319" t="s">
        <v>2191</v>
      </c>
      <c r="G1606" s="154" t="s">
        <v>1017</v>
      </c>
      <c r="H1606" s="190">
        <v>1043.22</v>
      </c>
      <c r="I1606" s="156">
        <v>0.38</v>
      </c>
      <c r="J1606" s="157">
        <f>ROUND(I1606*H1606,2)</f>
        <v>396.42</v>
      </c>
      <c r="K1606" s="319" t="s">
        <v>143</v>
      </c>
      <c r="L1606" s="32"/>
      <c r="M1606" s="158" t="s">
        <v>1</v>
      </c>
      <c r="N1606" s="159" t="s">
        <v>38</v>
      </c>
      <c r="O1606" s="53"/>
      <c r="P1606" s="160">
        <f>O1606*H1606</f>
        <v>0</v>
      </c>
      <c r="Q1606" s="160">
        <v>0</v>
      </c>
      <c r="R1606" s="160">
        <f>Q1606*H1606</f>
        <v>0</v>
      </c>
      <c r="S1606" s="283"/>
      <c r="T1606" s="271"/>
      <c r="U1606" s="287"/>
      <c r="V1606" s="161">
        <f>T1606*H1606</f>
        <v>0</v>
      </c>
      <c r="AT1606" s="268" t="s">
        <v>205</v>
      </c>
      <c r="AV1606" s="268" t="s">
        <v>139</v>
      </c>
      <c r="AW1606" s="268" t="s">
        <v>79</v>
      </c>
      <c r="BA1606" s="268" t="s">
        <v>137</v>
      </c>
      <c r="BG1606" s="162">
        <f>IF(N1606="základní",J1606,0)</f>
        <v>0</v>
      </c>
      <c r="BH1606" s="162">
        <f>IF(N1606="snížená",J1606,0)</f>
        <v>396.42</v>
      </c>
      <c r="BI1606" s="162">
        <f>IF(N1606="zákl. přenesená",J1606,0)</f>
        <v>0</v>
      </c>
      <c r="BJ1606" s="162">
        <f>IF(N1606="sníž. přenesená",J1606,0)</f>
        <v>0</v>
      </c>
      <c r="BK1606" s="162">
        <f>IF(N1606="nulová",J1606,0)</f>
        <v>0</v>
      </c>
      <c r="BL1606" s="268" t="s">
        <v>79</v>
      </c>
      <c r="BM1606" s="162">
        <f>ROUND(I1606*H1606,2)</f>
        <v>396.42</v>
      </c>
      <c r="BN1606" s="268" t="s">
        <v>205</v>
      </c>
      <c r="BO1606" s="268" t="s">
        <v>2192</v>
      </c>
    </row>
    <row r="1607" spans="1:67" s="9" customFormat="1" ht="22.9" customHeight="1" x14ac:dyDescent="0.2">
      <c r="A1607" s="239"/>
      <c r="B1607" s="138"/>
      <c r="C1607" s="213"/>
      <c r="D1607" s="140" t="s">
        <v>65</v>
      </c>
      <c r="E1607" s="152" t="s">
        <v>2193</v>
      </c>
      <c r="F1607" s="152" t="s">
        <v>2194</v>
      </c>
      <c r="G1607" s="139"/>
      <c r="H1607" s="139"/>
      <c r="I1607" s="142"/>
      <c r="J1607" s="153">
        <f>BM1607</f>
        <v>118368.34</v>
      </c>
      <c r="K1607" s="139"/>
      <c r="L1607" s="144"/>
      <c r="M1607" s="145"/>
      <c r="N1607" s="146"/>
      <c r="O1607" s="146"/>
      <c r="P1607" s="147">
        <f>SUM(P1608:P1640)</f>
        <v>0</v>
      </c>
      <c r="Q1607" s="146"/>
      <c r="R1607" s="147">
        <f>SUM(R1608:R1640)</f>
        <v>3.1561838</v>
      </c>
      <c r="S1607" s="270">
        <f>SUM(S1608:S1640)</f>
        <v>0</v>
      </c>
      <c r="T1607" s="283">
        <v>0</v>
      </c>
      <c r="U1607" s="272">
        <f>SUM(U1608:U1640)</f>
        <v>0</v>
      </c>
      <c r="V1607" s="148">
        <f>SUM(V1608:V1640)</f>
        <v>0</v>
      </c>
      <c r="AT1607" s="149" t="s">
        <v>79</v>
      </c>
      <c r="AV1607" s="150" t="s">
        <v>65</v>
      </c>
      <c r="AW1607" s="150" t="s">
        <v>73</v>
      </c>
      <c r="BA1607" s="149" t="s">
        <v>137</v>
      </c>
      <c r="BM1607" s="151">
        <f>SUM(BM1608:BM1640)</f>
        <v>118368.34</v>
      </c>
    </row>
    <row r="1608" spans="1:67" s="266" customFormat="1" ht="16.5" customHeight="1" x14ac:dyDescent="0.2">
      <c r="A1608" s="200"/>
      <c r="B1608" s="28"/>
      <c r="C1608" s="196" t="s">
        <v>2195</v>
      </c>
      <c r="D1608" s="154" t="s">
        <v>139</v>
      </c>
      <c r="E1608" s="318" t="s">
        <v>2196</v>
      </c>
      <c r="F1608" s="319" t="s">
        <v>2197</v>
      </c>
      <c r="G1608" s="154" t="s">
        <v>242</v>
      </c>
      <c r="H1608" s="155">
        <v>122.167</v>
      </c>
      <c r="I1608" s="156">
        <v>370</v>
      </c>
      <c r="J1608" s="157">
        <f>ROUND(I1608*H1608,2)</f>
        <v>45201.79</v>
      </c>
      <c r="K1608" s="319" t="s">
        <v>143</v>
      </c>
      <c r="L1608" s="32"/>
      <c r="M1608" s="158" t="s">
        <v>1</v>
      </c>
      <c r="N1608" s="159" t="s">
        <v>38</v>
      </c>
      <c r="O1608" s="53"/>
      <c r="P1608" s="160">
        <f>O1608*H1608</f>
        <v>0</v>
      </c>
      <c r="Q1608" s="160">
        <v>3.0000000000000001E-3</v>
      </c>
      <c r="R1608" s="160">
        <f>Q1608*H1608</f>
        <v>0.36650100000000002</v>
      </c>
      <c r="S1608" s="283"/>
      <c r="T1608" s="288"/>
      <c r="U1608" s="287"/>
      <c r="V1608" s="161">
        <f>T1608*H1608</f>
        <v>0</v>
      </c>
      <c r="AT1608" s="268" t="s">
        <v>205</v>
      </c>
      <c r="AV1608" s="268" t="s">
        <v>139</v>
      </c>
      <c r="AW1608" s="268" t="s">
        <v>79</v>
      </c>
      <c r="BA1608" s="268" t="s">
        <v>137</v>
      </c>
      <c r="BG1608" s="162">
        <f>IF(N1608="základní",J1608,0)</f>
        <v>0</v>
      </c>
      <c r="BH1608" s="162">
        <f>IF(N1608="snížená",J1608,0)</f>
        <v>45201.79</v>
      </c>
      <c r="BI1608" s="162">
        <f>IF(N1608="zákl. přenesená",J1608,0)</f>
        <v>0</v>
      </c>
      <c r="BJ1608" s="162">
        <f>IF(N1608="sníž. přenesená",J1608,0)</f>
        <v>0</v>
      </c>
      <c r="BK1608" s="162">
        <f>IF(N1608="nulová",J1608,0)</f>
        <v>0</v>
      </c>
      <c r="BL1608" s="268" t="s">
        <v>79</v>
      </c>
      <c r="BM1608" s="162">
        <f>ROUND(I1608*H1608,2)</f>
        <v>45201.79</v>
      </c>
      <c r="BN1608" s="268" t="s">
        <v>205</v>
      </c>
      <c r="BO1608" s="268" t="s">
        <v>2198</v>
      </c>
    </row>
    <row r="1609" spans="1:67" s="10" customFormat="1" x14ac:dyDescent="0.2">
      <c r="A1609" s="240"/>
      <c r="B1609" s="163"/>
      <c r="C1609" s="197"/>
      <c r="D1609" s="165" t="s">
        <v>146</v>
      </c>
      <c r="E1609" s="166" t="s">
        <v>1</v>
      </c>
      <c r="F1609" s="166" t="s">
        <v>227</v>
      </c>
      <c r="G1609" s="164"/>
      <c r="H1609" s="166" t="s">
        <v>1</v>
      </c>
      <c r="I1609" s="167"/>
      <c r="J1609" s="164"/>
      <c r="K1609" s="164"/>
      <c r="L1609" s="168"/>
      <c r="M1609" s="169"/>
      <c r="N1609" s="170"/>
      <c r="O1609" s="170"/>
      <c r="P1609" s="170"/>
      <c r="Q1609" s="170"/>
      <c r="R1609" s="170"/>
      <c r="S1609" s="283"/>
      <c r="T1609" s="290"/>
      <c r="U1609" s="287"/>
      <c r="V1609" s="171"/>
      <c r="AV1609" s="172" t="s">
        <v>146</v>
      </c>
      <c r="AW1609" s="172" t="s">
        <v>79</v>
      </c>
      <c r="AX1609" s="10" t="s">
        <v>73</v>
      </c>
      <c r="AY1609" s="10" t="s">
        <v>28</v>
      </c>
      <c r="AZ1609" s="10" t="s">
        <v>66</v>
      </c>
      <c r="BA1609" s="172" t="s">
        <v>137</v>
      </c>
    </row>
    <row r="1610" spans="1:67" s="11" customFormat="1" x14ac:dyDescent="0.2">
      <c r="A1610" s="241"/>
      <c r="B1610" s="173"/>
      <c r="C1610" s="198"/>
      <c r="D1610" s="165" t="s">
        <v>146</v>
      </c>
      <c r="E1610" s="175" t="s">
        <v>1</v>
      </c>
      <c r="F1610" s="175" t="s">
        <v>432</v>
      </c>
      <c r="G1610" s="174"/>
      <c r="H1610" s="176">
        <v>8.9689999999999994</v>
      </c>
      <c r="I1610" s="177"/>
      <c r="J1610" s="174"/>
      <c r="K1610" s="174"/>
      <c r="L1610" s="178"/>
      <c r="M1610" s="179"/>
      <c r="N1610" s="180"/>
      <c r="O1610" s="180"/>
      <c r="P1610" s="180"/>
      <c r="Q1610" s="180"/>
      <c r="R1610" s="180"/>
      <c r="S1610" s="283"/>
      <c r="T1610" s="290"/>
      <c r="U1610" s="287"/>
      <c r="V1610" s="181"/>
      <c r="AV1610" s="182" t="s">
        <v>146</v>
      </c>
      <c r="AW1610" s="182" t="s">
        <v>79</v>
      </c>
      <c r="AX1610" s="11" t="s">
        <v>79</v>
      </c>
      <c r="AY1610" s="11" t="s">
        <v>28</v>
      </c>
      <c r="AZ1610" s="11" t="s">
        <v>66</v>
      </c>
      <c r="BA1610" s="182" t="s">
        <v>137</v>
      </c>
    </row>
    <row r="1611" spans="1:67" s="11" customFormat="1" x14ac:dyDescent="0.2">
      <c r="A1611" s="241"/>
      <c r="B1611" s="173"/>
      <c r="C1611" s="198"/>
      <c r="D1611" s="165" t="s">
        <v>146</v>
      </c>
      <c r="E1611" s="175" t="s">
        <v>1</v>
      </c>
      <c r="F1611" s="175" t="s">
        <v>433</v>
      </c>
      <c r="G1611" s="174"/>
      <c r="H1611" s="176">
        <v>5.258</v>
      </c>
      <c r="I1611" s="177"/>
      <c r="J1611" s="174"/>
      <c r="K1611" s="174"/>
      <c r="L1611" s="178"/>
      <c r="M1611" s="179"/>
      <c r="N1611" s="180"/>
      <c r="O1611" s="180"/>
      <c r="P1611" s="180"/>
      <c r="Q1611" s="180"/>
      <c r="R1611" s="180"/>
      <c r="S1611" s="283"/>
      <c r="T1611" s="290"/>
      <c r="U1611" s="287"/>
      <c r="V1611" s="181"/>
      <c r="AV1611" s="182" t="s">
        <v>146</v>
      </c>
      <c r="AW1611" s="182" t="s">
        <v>79</v>
      </c>
      <c r="AX1611" s="11" t="s">
        <v>79</v>
      </c>
      <c r="AY1611" s="11" t="s">
        <v>28</v>
      </c>
      <c r="AZ1611" s="11" t="s">
        <v>66</v>
      </c>
      <c r="BA1611" s="182" t="s">
        <v>137</v>
      </c>
    </row>
    <row r="1612" spans="1:67" s="11" customFormat="1" x14ac:dyDescent="0.2">
      <c r="A1612" s="241"/>
      <c r="B1612" s="173"/>
      <c r="C1612" s="198"/>
      <c r="D1612" s="165" t="s">
        <v>146</v>
      </c>
      <c r="E1612" s="175" t="s">
        <v>1</v>
      </c>
      <c r="F1612" s="175" t="s">
        <v>434</v>
      </c>
      <c r="G1612" s="174"/>
      <c r="H1612" s="176">
        <v>0.36</v>
      </c>
      <c r="I1612" s="177"/>
      <c r="J1612" s="174"/>
      <c r="K1612" s="174"/>
      <c r="L1612" s="178"/>
      <c r="M1612" s="179"/>
      <c r="N1612" s="180"/>
      <c r="O1612" s="180"/>
      <c r="P1612" s="180"/>
      <c r="Q1612" s="180"/>
      <c r="R1612" s="180"/>
      <c r="S1612" s="283"/>
      <c r="T1612" s="290"/>
      <c r="U1612" s="287"/>
      <c r="V1612" s="181"/>
      <c r="AV1612" s="182" t="s">
        <v>146</v>
      </c>
      <c r="AW1612" s="182" t="s">
        <v>79</v>
      </c>
      <c r="AX1612" s="11" t="s">
        <v>79</v>
      </c>
      <c r="AY1612" s="11" t="s">
        <v>28</v>
      </c>
      <c r="AZ1612" s="11" t="s">
        <v>66</v>
      </c>
      <c r="BA1612" s="182" t="s">
        <v>137</v>
      </c>
    </row>
    <row r="1613" spans="1:67" s="11" customFormat="1" x14ac:dyDescent="0.2">
      <c r="A1613" s="241"/>
      <c r="B1613" s="173"/>
      <c r="C1613" s="198"/>
      <c r="D1613" s="165" t="s">
        <v>146</v>
      </c>
      <c r="E1613" s="175" t="s">
        <v>1</v>
      </c>
      <c r="F1613" s="175" t="s">
        <v>434</v>
      </c>
      <c r="G1613" s="174"/>
      <c r="H1613" s="176">
        <v>0.36</v>
      </c>
      <c r="I1613" s="177"/>
      <c r="J1613" s="174"/>
      <c r="K1613" s="174"/>
      <c r="L1613" s="178"/>
      <c r="M1613" s="179"/>
      <c r="N1613" s="180"/>
      <c r="O1613" s="180"/>
      <c r="P1613" s="180"/>
      <c r="Q1613" s="180"/>
      <c r="R1613" s="180"/>
      <c r="S1613" s="283"/>
      <c r="T1613" s="290"/>
      <c r="U1613" s="287"/>
      <c r="V1613" s="181"/>
      <c r="AV1613" s="182" t="s">
        <v>146</v>
      </c>
      <c r="AW1613" s="182" t="s">
        <v>79</v>
      </c>
      <c r="AX1613" s="11" t="s">
        <v>79</v>
      </c>
      <c r="AY1613" s="11" t="s">
        <v>28</v>
      </c>
      <c r="AZ1613" s="11" t="s">
        <v>66</v>
      </c>
      <c r="BA1613" s="182" t="s">
        <v>137</v>
      </c>
    </row>
    <row r="1614" spans="1:67" s="11" customFormat="1" x14ac:dyDescent="0.2">
      <c r="A1614" s="241"/>
      <c r="B1614" s="173"/>
      <c r="C1614" s="198"/>
      <c r="D1614" s="165" t="s">
        <v>146</v>
      </c>
      <c r="E1614" s="175" t="s">
        <v>1</v>
      </c>
      <c r="F1614" s="175" t="s">
        <v>435</v>
      </c>
      <c r="G1614" s="174"/>
      <c r="H1614" s="176">
        <v>7.6360000000000001</v>
      </c>
      <c r="I1614" s="177"/>
      <c r="J1614" s="174"/>
      <c r="K1614" s="174"/>
      <c r="L1614" s="178"/>
      <c r="M1614" s="179"/>
      <c r="N1614" s="180"/>
      <c r="O1614" s="180"/>
      <c r="P1614" s="180"/>
      <c r="Q1614" s="180"/>
      <c r="R1614" s="180"/>
      <c r="S1614" s="283"/>
      <c r="T1614" s="290"/>
      <c r="U1614" s="287"/>
      <c r="V1614" s="181"/>
      <c r="AV1614" s="182" t="s">
        <v>146</v>
      </c>
      <c r="AW1614" s="182" t="s">
        <v>79</v>
      </c>
      <c r="AX1614" s="11" t="s">
        <v>79</v>
      </c>
      <c r="AY1614" s="11" t="s">
        <v>28</v>
      </c>
      <c r="AZ1614" s="11" t="s">
        <v>66</v>
      </c>
      <c r="BA1614" s="182" t="s">
        <v>137</v>
      </c>
    </row>
    <row r="1615" spans="1:67" s="11" customFormat="1" x14ac:dyDescent="0.2">
      <c r="A1615" s="241"/>
      <c r="B1615" s="173"/>
      <c r="C1615" s="198"/>
      <c r="D1615" s="165" t="s">
        <v>146</v>
      </c>
      <c r="E1615" s="175" t="s">
        <v>1</v>
      </c>
      <c r="F1615" s="175" t="s">
        <v>436</v>
      </c>
      <c r="G1615" s="174"/>
      <c r="H1615" s="176">
        <v>5.0229999999999997</v>
      </c>
      <c r="I1615" s="177"/>
      <c r="J1615" s="174"/>
      <c r="K1615" s="174"/>
      <c r="L1615" s="178"/>
      <c r="M1615" s="179"/>
      <c r="N1615" s="180"/>
      <c r="O1615" s="180"/>
      <c r="P1615" s="180"/>
      <c r="Q1615" s="180"/>
      <c r="R1615" s="180"/>
      <c r="S1615" s="283"/>
      <c r="T1615" s="290"/>
      <c r="U1615" s="287"/>
      <c r="V1615" s="181"/>
      <c r="AV1615" s="182" t="s">
        <v>146</v>
      </c>
      <c r="AW1615" s="182" t="s">
        <v>79</v>
      </c>
      <c r="AX1615" s="11" t="s">
        <v>79</v>
      </c>
      <c r="AY1615" s="11" t="s">
        <v>28</v>
      </c>
      <c r="AZ1615" s="11" t="s">
        <v>66</v>
      </c>
      <c r="BA1615" s="182" t="s">
        <v>137</v>
      </c>
    </row>
    <row r="1616" spans="1:67" s="11" customFormat="1" x14ac:dyDescent="0.2">
      <c r="A1616" s="241"/>
      <c r="B1616" s="173"/>
      <c r="C1616" s="198"/>
      <c r="D1616" s="165" t="s">
        <v>146</v>
      </c>
      <c r="E1616" s="175" t="s">
        <v>1</v>
      </c>
      <c r="F1616" s="175" t="s">
        <v>434</v>
      </c>
      <c r="G1616" s="174"/>
      <c r="H1616" s="176">
        <v>0.36</v>
      </c>
      <c r="I1616" s="177"/>
      <c r="J1616" s="174"/>
      <c r="K1616" s="174"/>
      <c r="L1616" s="178"/>
      <c r="M1616" s="179"/>
      <c r="N1616" s="180"/>
      <c r="O1616" s="180"/>
      <c r="P1616" s="180"/>
      <c r="Q1616" s="180"/>
      <c r="R1616" s="180"/>
      <c r="S1616" s="283"/>
      <c r="T1616" s="290"/>
      <c r="U1616" s="287"/>
      <c r="V1616" s="181"/>
      <c r="AV1616" s="182" t="s">
        <v>146</v>
      </c>
      <c r="AW1616" s="182" t="s">
        <v>79</v>
      </c>
      <c r="AX1616" s="11" t="s">
        <v>79</v>
      </c>
      <c r="AY1616" s="11" t="s">
        <v>28</v>
      </c>
      <c r="AZ1616" s="11" t="s">
        <v>66</v>
      </c>
      <c r="BA1616" s="182" t="s">
        <v>137</v>
      </c>
    </row>
    <row r="1617" spans="1:53" s="11" customFormat="1" x14ac:dyDescent="0.2">
      <c r="A1617" s="241"/>
      <c r="B1617" s="173"/>
      <c r="C1617" s="198"/>
      <c r="D1617" s="165" t="s">
        <v>146</v>
      </c>
      <c r="E1617" s="175" t="s">
        <v>1</v>
      </c>
      <c r="F1617" s="175" t="s">
        <v>437</v>
      </c>
      <c r="G1617" s="174"/>
      <c r="H1617" s="176">
        <v>6.4020000000000001</v>
      </c>
      <c r="I1617" s="177"/>
      <c r="J1617" s="174"/>
      <c r="K1617" s="174"/>
      <c r="L1617" s="178"/>
      <c r="M1617" s="179"/>
      <c r="N1617" s="180"/>
      <c r="O1617" s="180"/>
      <c r="P1617" s="180"/>
      <c r="Q1617" s="180"/>
      <c r="R1617" s="180"/>
      <c r="S1617" s="283"/>
      <c r="T1617" s="290"/>
      <c r="U1617" s="287"/>
      <c r="V1617" s="181"/>
      <c r="AV1617" s="182" t="s">
        <v>146</v>
      </c>
      <c r="AW1617" s="182" t="s">
        <v>79</v>
      </c>
      <c r="AX1617" s="11" t="s">
        <v>79</v>
      </c>
      <c r="AY1617" s="11" t="s">
        <v>28</v>
      </c>
      <c r="AZ1617" s="11" t="s">
        <v>66</v>
      </c>
      <c r="BA1617" s="182" t="s">
        <v>137</v>
      </c>
    </row>
    <row r="1618" spans="1:53" s="11" customFormat="1" x14ac:dyDescent="0.2">
      <c r="A1618" s="241"/>
      <c r="B1618" s="173"/>
      <c r="C1618" s="198"/>
      <c r="D1618" s="165" t="s">
        <v>146</v>
      </c>
      <c r="E1618" s="175" t="s">
        <v>1</v>
      </c>
      <c r="F1618" s="175" t="s">
        <v>434</v>
      </c>
      <c r="G1618" s="174"/>
      <c r="H1618" s="176">
        <v>0.36</v>
      </c>
      <c r="I1618" s="177"/>
      <c r="J1618" s="174"/>
      <c r="K1618" s="174"/>
      <c r="L1618" s="178"/>
      <c r="M1618" s="179"/>
      <c r="N1618" s="180"/>
      <c r="O1618" s="180"/>
      <c r="P1618" s="180"/>
      <c r="Q1618" s="180"/>
      <c r="R1618" s="180"/>
      <c r="S1618" s="283"/>
      <c r="T1618" s="290"/>
      <c r="U1618" s="287"/>
      <c r="V1618" s="181"/>
      <c r="AV1618" s="182" t="s">
        <v>146</v>
      </c>
      <c r="AW1618" s="182" t="s">
        <v>79</v>
      </c>
      <c r="AX1618" s="11" t="s">
        <v>79</v>
      </c>
      <c r="AY1618" s="11" t="s">
        <v>28</v>
      </c>
      <c r="AZ1618" s="11" t="s">
        <v>66</v>
      </c>
      <c r="BA1618" s="182" t="s">
        <v>137</v>
      </c>
    </row>
    <row r="1619" spans="1:53" s="11" customFormat="1" x14ac:dyDescent="0.2">
      <c r="A1619" s="241"/>
      <c r="B1619" s="173"/>
      <c r="C1619" s="198"/>
      <c r="D1619" s="165" t="s">
        <v>146</v>
      </c>
      <c r="E1619" s="175" t="s">
        <v>1</v>
      </c>
      <c r="F1619" s="175" t="s">
        <v>438</v>
      </c>
      <c r="G1619" s="174"/>
      <c r="H1619" s="176">
        <v>6.95</v>
      </c>
      <c r="I1619" s="177"/>
      <c r="J1619" s="174"/>
      <c r="K1619" s="174"/>
      <c r="L1619" s="178"/>
      <c r="M1619" s="179"/>
      <c r="N1619" s="180"/>
      <c r="O1619" s="180"/>
      <c r="P1619" s="180"/>
      <c r="Q1619" s="180"/>
      <c r="R1619" s="180"/>
      <c r="S1619" s="283"/>
      <c r="T1619" s="290"/>
      <c r="U1619" s="287"/>
      <c r="V1619" s="181"/>
      <c r="AV1619" s="182" t="s">
        <v>146</v>
      </c>
      <c r="AW1619" s="182" t="s">
        <v>79</v>
      </c>
      <c r="AX1619" s="11" t="s">
        <v>79</v>
      </c>
      <c r="AY1619" s="11" t="s">
        <v>28</v>
      </c>
      <c r="AZ1619" s="11" t="s">
        <v>66</v>
      </c>
      <c r="BA1619" s="182" t="s">
        <v>137</v>
      </c>
    </row>
    <row r="1620" spans="1:53" s="11" customFormat="1" x14ac:dyDescent="0.2">
      <c r="A1620" s="241"/>
      <c r="B1620" s="173"/>
      <c r="C1620" s="198"/>
      <c r="D1620" s="165" t="s">
        <v>146</v>
      </c>
      <c r="E1620" s="175" t="s">
        <v>1</v>
      </c>
      <c r="F1620" s="175" t="s">
        <v>439</v>
      </c>
      <c r="G1620" s="174"/>
      <c r="H1620" s="176">
        <v>1.06</v>
      </c>
      <c r="I1620" s="177"/>
      <c r="J1620" s="174"/>
      <c r="K1620" s="174"/>
      <c r="L1620" s="178"/>
      <c r="M1620" s="179"/>
      <c r="N1620" s="180"/>
      <c r="O1620" s="180"/>
      <c r="P1620" s="180"/>
      <c r="Q1620" s="180"/>
      <c r="R1620" s="180"/>
      <c r="S1620" s="283"/>
      <c r="T1620" s="290"/>
      <c r="U1620" s="287"/>
      <c r="V1620" s="181"/>
      <c r="AV1620" s="182" t="s">
        <v>146</v>
      </c>
      <c r="AW1620" s="182" t="s">
        <v>79</v>
      </c>
      <c r="AX1620" s="11" t="s">
        <v>79</v>
      </c>
      <c r="AY1620" s="11" t="s">
        <v>28</v>
      </c>
      <c r="AZ1620" s="11" t="s">
        <v>66</v>
      </c>
      <c r="BA1620" s="182" t="s">
        <v>137</v>
      </c>
    </row>
    <row r="1621" spans="1:53" s="11" customFormat="1" x14ac:dyDescent="0.2">
      <c r="A1621" s="241"/>
      <c r="B1621" s="173"/>
      <c r="C1621" s="198"/>
      <c r="D1621" s="165" t="s">
        <v>146</v>
      </c>
      <c r="E1621" s="175" t="s">
        <v>1</v>
      </c>
      <c r="F1621" s="175" t="s">
        <v>440</v>
      </c>
      <c r="G1621" s="174"/>
      <c r="H1621" s="176">
        <v>18.190000000000001</v>
      </c>
      <c r="I1621" s="177"/>
      <c r="J1621" s="174"/>
      <c r="K1621" s="174"/>
      <c r="L1621" s="178"/>
      <c r="M1621" s="179"/>
      <c r="N1621" s="180"/>
      <c r="O1621" s="180"/>
      <c r="P1621" s="180"/>
      <c r="Q1621" s="180"/>
      <c r="R1621" s="180"/>
      <c r="S1621" s="283"/>
      <c r="T1621" s="290"/>
      <c r="U1621" s="287"/>
      <c r="V1621" s="181"/>
      <c r="AV1621" s="182" t="s">
        <v>146</v>
      </c>
      <c r="AW1621" s="182" t="s">
        <v>79</v>
      </c>
      <c r="AX1621" s="11" t="s">
        <v>79</v>
      </c>
      <c r="AY1621" s="11" t="s">
        <v>28</v>
      </c>
      <c r="AZ1621" s="11" t="s">
        <v>66</v>
      </c>
      <c r="BA1621" s="182" t="s">
        <v>137</v>
      </c>
    </row>
    <row r="1622" spans="1:53" s="11" customFormat="1" x14ac:dyDescent="0.2">
      <c r="A1622" s="241"/>
      <c r="B1622" s="173"/>
      <c r="C1622" s="198"/>
      <c r="D1622" s="165" t="s">
        <v>146</v>
      </c>
      <c r="E1622" s="175" t="s">
        <v>1</v>
      </c>
      <c r="F1622" s="175" t="s">
        <v>2199</v>
      </c>
      <c r="G1622" s="174"/>
      <c r="H1622" s="176">
        <v>11.56</v>
      </c>
      <c r="I1622" s="177"/>
      <c r="J1622" s="174"/>
      <c r="K1622" s="174"/>
      <c r="L1622" s="178"/>
      <c r="M1622" s="179"/>
      <c r="N1622" s="180"/>
      <c r="O1622" s="180"/>
      <c r="P1622" s="180"/>
      <c r="Q1622" s="180"/>
      <c r="R1622" s="180"/>
      <c r="S1622" s="283"/>
      <c r="T1622" s="290"/>
      <c r="U1622" s="287"/>
      <c r="V1622" s="181"/>
      <c r="AV1622" s="182" t="s">
        <v>146</v>
      </c>
      <c r="AW1622" s="182" t="s">
        <v>79</v>
      </c>
      <c r="AX1622" s="11" t="s">
        <v>79</v>
      </c>
      <c r="AY1622" s="11" t="s">
        <v>28</v>
      </c>
      <c r="AZ1622" s="11" t="s">
        <v>66</v>
      </c>
      <c r="BA1622" s="182" t="s">
        <v>137</v>
      </c>
    </row>
    <row r="1623" spans="1:53" s="11" customFormat="1" x14ac:dyDescent="0.2">
      <c r="A1623" s="241"/>
      <c r="B1623" s="173"/>
      <c r="C1623" s="198"/>
      <c r="D1623" s="165" t="s">
        <v>146</v>
      </c>
      <c r="E1623" s="175" t="s">
        <v>1</v>
      </c>
      <c r="F1623" s="175" t="s">
        <v>2200</v>
      </c>
      <c r="G1623" s="174"/>
      <c r="H1623" s="176">
        <v>3.8580000000000001</v>
      </c>
      <c r="I1623" s="177"/>
      <c r="J1623" s="174"/>
      <c r="K1623" s="174"/>
      <c r="L1623" s="178"/>
      <c r="M1623" s="179"/>
      <c r="N1623" s="180"/>
      <c r="O1623" s="180"/>
      <c r="P1623" s="180"/>
      <c r="Q1623" s="180"/>
      <c r="R1623" s="180"/>
      <c r="S1623" s="283"/>
      <c r="T1623" s="290"/>
      <c r="U1623" s="287"/>
      <c r="V1623" s="181"/>
      <c r="AV1623" s="182" t="s">
        <v>146</v>
      </c>
      <c r="AW1623" s="182" t="s">
        <v>79</v>
      </c>
      <c r="AX1623" s="11" t="s">
        <v>79</v>
      </c>
      <c r="AY1623" s="11" t="s">
        <v>28</v>
      </c>
      <c r="AZ1623" s="11" t="s">
        <v>66</v>
      </c>
      <c r="BA1623" s="182" t="s">
        <v>137</v>
      </c>
    </row>
    <row r="1624" spans="1:53" s="11" customFormat="1" x14ac:dyDescent="0.2">
      <c r="A1624" s="241"/>
      <c r="B1624" s="173"/>
      <c r="C1624" s="198"/>
      <c r="D1624" s="165" t="s">
        <v>146</v>
      </c>
      <c r="E1624" s="175" t="s">
        <v>1</v>
      </c>
      <c r="F1624" s="175" t="s">
        <v>2201</v>
      </c>
      <c r="G1624" s="174"/>
      <c r="H1624" s="176">
        <v>1.32</v>
      </c>
      <c r="I1624" s="177"/>
      <c r="J1624" s="174"/>
      <c r="K1624" s="174"/>
      <c r="L1624" s="178"/>
      <c r="M1624" s="179"/>
      <c r="N1624" s="180"/>
      <c r="O1624" s="180"/>
      <c r="P1624" s="180"/>
      <c r="Q1624" s="180"/>
      <c r="R1624" s="180"/>
      <c r="S1624" s="283"/>
      <c r="T1624" s="290"/>
      <c r="U1624" s="287"/>
      <c r="V1624" s="181"/>
      <c r="AV1624" s="182" t="s">
        <v>146</v>
      </c>
      <c r="AW1624" s="182" t="s">
        <v>79</v>
      </c>
      <c r="AX1624" s="11" t="s">
        <v>79</v>
      </c>
      <c r="AY1624" s="11" t="s">
        <v>28</v>
      </c>
      <c r="AZ1624" s="11" t="s">
        <v>66</v>
      </c>
      <c r="BA1624" s="182" t="s">
        <v>137</v>
      </c>
    </row>
    <row r="1625" spans="1:53" s="11" customFormat="1" x14ac:dyDescent="0.2">
      <c r="A1625" s="241"/>
      <c r="B1625" s="173"/>
      <c r="C1625" s="198"/>
      <c r="D1625" s="165" t="s">
        <v>146</v>
      </c>
      <c r="E1625" s="175" t="s">
        <v>1</v>
      </c>
      <c r="F1625" s="175" t="s">
        <v>2202</v>
      </c>
      <c r="G1625" s="174"/>
      <c r="H1625" s="176">
        <v>1.4550000000000001</v>
      </c>
      <c r="I1625" s="177"/>
      <c r="J1625" s="174"/>
      <c r="K1625" s="174"/>
      <c r="L1625" s="178"/>
      <c r="M1625" s="179"/>
      <c r="N1625" s="180"/>
      <c r="O1625" s="180"/>
      <c r="P1625" s="180"/>
      <c r="Q1625" s="180"/>
      <c r="R1625" s="180"/>
      <c r="S1625" s="283"/>
      <c r="T1625" s="290"/>
      <c r="U1625" s="287"/>
      <c r="V1625" s="181"/>
      <c r="AV1625" s="182" t="s">
        <v>146</v>
      </c>
      <c r="AW1625" s="182" t="s">
        <v>79</v>
      </c>
      <c r="AX1625" s="11" t="s">
        <v>79</v>
      </c>
      <c r="AY1625" s="11" t="s">
        <v>28</v>
      </c>
      <c r="AZ1625" s="11" t="s">
        <v>66</v>
      </c>
      <c r="BA1625" s="182" t="s">
        <v>137</v>
      </c>
    </row>
    <row r="1626" spans="1:53" s="11" customFormat="1" x14ac:dyDescent="0.2">
      <c r="A1626" s="241"/>
      <c r="B1626" s="173"/>
      <c r="C1626" s="198"/>
      <c r="D1626" s="165" t="s">
        <v>146</v>
      </c>
      <c r="E1626" s="175" t="s">
        <v>1</v>
      </c>
      <c r="F1626" s="175" t="s">
        <v>2203</v>
      </c>
      <c r="G1626" s="174"/>
      <c r="H1626" s="176">
        <v>7.4660000000000002</v>
      </c>
      <c r="I1626" s="177"/>
      <c r="J1626" s="174"/>
      <c r="K1626" s="174"/>
      <c r="L1626" s="178"/>
      <c r="M1626" s="179"/>
      <c r="N1626" s="180"/>
      <c r="O1626" s="180"/>
      <c r="P1626" s="180"/>
      <c r="Q1626" s="180"/>
      <c r="R1626" s="180"/>
      <c r="S1626" s="283"/>
      <c r="T1626" s="290"/>
      <c r="U1626" s="287"/>
      <c r="V1626" s="181"/>
      <c r="AV1626" s="182" t="s">
        <v>146</v>
      </c>
      <c r="AW1626" s="182" t="s">
        <v>79</v>
      </c>
      <c r="AX1626" s="11" t="s">
        <v>79</v>
      </c>
      <c r="AY1626" s="11" t="s">
        <v>28</v>
      </c>
      <c r="AZ1626" s="11" t="s">
        <v>66</v>
      </c>
      <c r="BA1626" s="182" t="s">
        <v>137</v>
      </c>
    </row>
    <row r="1627" spans="1:53" s="11" customFormat="1" x14ac:dyDescent="0.2">
      <c r="A1627" s="241"/>
      <c r="B1627" s="173"/>
      <c r="C1627" s="198"/>
      <c r="D1627" s="165" t="s">
        <v>146</v>
      </c>
      <c r="E1627" s="175" t="s">
        <v>1</v>
      </c>
      <c r="F1627" s="175" t="s">
        <v>2204</v>
      </c>
      <c r="G1627" s="174"/>
      <c r="H1627" s="176">
        <v>1.8</v>
      </c>
      <c r="I1627" s="177"/>
      <c r="J1627" s="174"/>
      <c r="K1627" s="174"/>
      <c r="L1627" s="178"/>
      <c r="M1627" s="179"/>
      <c r="N1627" s="180"/>
      <c r="O1627" s="180"/>
      <c r="P1627" s="180"/>
      <c r="Q1627" s="180"/>
      <c r="R1627" s="180"/>
      <c r="S1627" s="283"/>
      <c r="T1627" s="290"/>
      <c r="U1627" s="287"/>
      <c r="V1627" s="181"/>
      <c r="AV1627" s="182" t="s">
        <v>146</v>
      </c>
      <c r="AW1627" s="182" t="s">
        <v>79</v>
      </c>
      <c r="AX1627" s="11" t="s">
        <v>79</v>
      </c>
      <c r="AY1627" s="11" t="s">
        <v>28</v>
      </c>
      <c r="AZ1627" s="11" t="s">
        <v>66</v>
      </c>
      <c r="BA1627" s="182" t="s">
        <v>137</v>
      </c>
    </row>
    <row r="1628" spans="1:53" s="11" customFormat="1" x14ac:dyDescent="0.2">
      <c r="A1628" s="241"/>
      <c r="B1628" s="173"/>
      <c r="C1628" s="198"/>
      <c r="D1628" s="165" t="s">
        <v>146</v>
      </c>
      <c r="E1628" s="175" t="s">
        <v>1</v>
      </c>
      <c r="F1628" s="175" t="s">
        <v>2205</v>
      </c>
      <c r="G1628" s="174"/>
      <c r="H1628" s="176">
        <v>9.5679999999999996</v>
      </c>
      <c r="I1628" s="177"/>
      <c r="J1628" s="174"/>
      <c r="K1628" s="174"/>
      <c r="L1628" s="178"/>
      <c r="M1628" s="179"/>
      <c r="N1628" s="180"/>
      <c r="O1628" s="180"/>
      <c r="P1628" s="180"/>
      <c r="Q1628" s="180"/>
      <c r="R1628" s="180"/>
      <c r="S1628" s="283"/>
      <c r="T1628" s="290"/>
      <c r="U1628" s="287"/>
      <c r="V1628" s="181"/>
      <c r="AV1628" s="182" t="s">
        <v>146</v>
      </c>
      <c r="AW1628" s="182" t="s">
        <v>79</v>
      </c>
      <c r="AX1628" s="11" t="s">
        <v>79</v>
      </c>
      <c r="AY1628" s="11" t="s">
        <v>28</v>
      </c>
      <c r="AZ1628" s="11" t="s">
        <v>66</v>
      </c>
      <c r="BA1628" s="182" t="s">
        <v>137</v>
      </c>
    </row>
    <row r="1629" spans="1:53" s="11" customFormat="1" x14ac:dyDescent="0.2">
      <c r="A1629" s="241"/>
      <c r="B1629" s="173"/>
      <c r="C1629" s="198"/>
      <c r="D1629" s="165" t="s">
        <v>146</v>
      </c>
      <c r="E1629" s="175" t="s">
        <v>1</v>
      </c>
      <c r="F1629" s="175" t="s">
        <v>2206</v>
      </c>
      <c r="G1629" s="174"/>
      <c r="H1629" s="176">
        <v>1.29</v>
      </c>
      <c r="I1629" s="177"/>
      <c r="J1629" s="174"/>
      <c r="K1629" s="174"/>
      <c r="L1629" s="178"/>
      <c r="M1629" s="179"/>
      <c r="N1629" s="180"/>
      <c r="O1629" s="180"/>
      <c r="P1629" s="180"/>
      <c r="Q1629" s="180"/>
      <c r="R1629" s="180"/>
      <c r="S1629" s="283"/>
      <c r="T1629" s="290"/>
      <c r="U1629" s="287"/>
      <c r="V1629" s="181"/>
      <c r="AV1629" s="182" t="s">
        <v>146</v>
      </c>
      <c r="AW1629" s="182" t="s">
        <v>79</v>
      </c>
      <c r="AX1629" s="11" t="s">
        <v>79</v>
      </c>
      <c r="AY1629" s="11" t="s">
        <v>28</v>
      </c>
      <c r="AZ1629" s="11" t="s">
        <v>66</v>
      </c>
      <c r="BA1629" s="182" t="s">
        <v>137</v>
      </c>
    </row>
    <row r="1630" spans="1:53" s="11" customFormat="1" x14ac:dyDescent="0.2">
      <c r="A1630" s="241"/>
      <c r="B1630" s="173"/>
      <c r="C1630" s="198"/>
      <c r="D1630" s="165" t="s">
        <v>146</v>
      </c>
      <c r="E1630" s="175" t="s">
        <v>1</v>
      </c>
      <c r="F1630" s="175" t="s">
        <v>2207</v>
      </c>
      <c r="G1630" s="174"/>
      <c r="H1630" s="176">
        <v>8.077</v>
      </c>
      <c r="I1630" s="177"/>
      <c r="J1630" s="174"/>
      <c r="K1630" s="174"/>
      <c r="L1630" s="178"/>
      <c r="M1630" s="179"/>
      <c r="N1630" s="180"/>
      <c r="O1630" s="180"/>
      <c r="P1630" s="180"/>
      <c r="Q1630" s="180"/>
      <c r="R1630" s="180"/>
      <c r="S1630" s="283"/>
      <c r="T1630" s="290"/>
      <c r="U1630" s="287"/>
      <c r="V1630" s="181"/>
      <c r="AV1630" s="182" t="s">
        <v>146</v>
      </c>
      <c r="AW1630" s="182" t="s">
        <v>79</v>
      </c>
      <c r="AX1630" s="11" t="s">
        <v>79</v>
      </c>
      <c r="AY1630" s="11" t="s">
        <v>28</v>
      </c>
      <c r="AZ1630" s="11" t="s">
        <v>66</v>
      </c>
      <c r="BA1630" s="182" t="s">
        <v>137</v>
      </c>
    </row>
    <row r="1631" spans="1:53" s="11" customFormat="1" x14ac:dyDescent="0.2">
      <c r="A1631" s="241"/>
      <c r="B1631" s="173"/>
      <c r="C1631" s="198"/>
      <c r="D1631" s="165" t="s">
        <v>146</v>
      </c>
      <c r="E1631" s="175" t="s">
        <v>1</v>
      </c>
      <c r="F1631" s="175" t="s">
        <v>2208</v>
      </c>
      <c r="G1631" s="174"/>
      <c r="H1631" s="176">
        <v>1.44</v>
      </c>
      <c r="I1631" s="177"/>
      <c r="J1631" s="174"/>
      <c r="K1631" s="174"/>
      <c r="L1631" s="178"/>
      <c r="M1631" s="179"/>
      <c r="N1631" s="180"/>
      <c r="O1631" s="180"/>
      <c r="P1631" s="180"/>
      <c r="Q1631" s="180"/>
      <c r="R1631" s="180"/>
      <c r="S1631" s="283"/>
      <c r="T1631" s="290"/>
      <c r="U1631" s="287"/>
      <c r="V1631" s="181"/>
      <c r="AV1631" s="182" t="s">
        <v>146</v>
      </c>
      <c r="AW1631" s="182" t="s">
        <v>79</v>
      </c>
      <c r="AX1631" s="11" t="s">
        <v>79</v>
      </c>
      <c r="AY1631" s="11" t="s">
        <v>28</v>
      </c>
      <c r="AZ1631" s="11" t="s">
        <v>66</v>
      </c>
      <c r="BA1631" s="182" t="s">
        <v>137</v>
      </c>
    </row>
    <row r="1632" spans="1:53" s="11" customFormat="1" x14ac:dyDescent="0.2">
      <c r="A1632" s="241"/>
      <c r="B1632" s="173"/>
      <c r="C1632" s="198"/>
      <c r="D1632" s="165" t="s">
        <v>146</v>
      </c>
      <c r="E1632" s="175" t="s">
        <v>1</v>
      </c>
      <c r="F1632" s="175" t="s">
        <v>2209</v>
      </c>
      <c r="G1632" s="174"/>
      <c r="H1632" s="176">
        <v>7.5949999999999998</v>
      </c>
      <c r="I1632" s="177"/>
      <c r="J1632" s="174"/>
      <c r="K1632" s="174"/>
      <c r="L1632" s="178"/>
      <c r="M1632" s="179"/>
      <c r="N1632" s="180"/>
      <c r="O1632" s="180"/>
      <c r="P1632" s="180"/>
      <c r="Q1632" s="180"/>
      <c r="R1632" s="180"/>
      <c r="S1632" s="283"/>
      <c r="T1632" s="290"/>
      <c r="U1632" s="287"/>
      <c r="V1632" s="181"/>
      <c r="AV1632" s="182" t="s">
        <v>146</v>
      </c>
      <c r="AW1632" s="182" t="s">
        <v>79</v>
      </c>
      <c r="AX1632" s="11" t="s">
        <v>79</v>
      </c>
      <c r="AY1632" s="11" t="s">
        <v>28</v>
      </c>
      <c r="AZ1632" s="11" t="s">
        <v>66</v>
      </c>
      <c r="BA1632" s="182" t="s">
        <v>137</v>
      </c>
    </row>
    <row r="1633" spans="1:67" s="11" customFormat="1" x14ac:dyDescent="0.2">
      <c r="A1633" s="241"/>
      <c r="B1633" s="173"/>
      <c r="C1633" s="198"/>
      <c r="D1633" s="165" t="s">
        <v>146</v>
      </c>
      <c r="E1633" s="175" t="s">
        <v>1</v>
      </c>
      <c r="F1633" s="175" t="s">
        <v>2210</v>
      </c>
      <c r="G1633" s="174"/>
      <c r="H1633" s="176">
        <v>0.38</v>
      </c>
      <c r="I1633" s="177"/>
      <c r="J1633" s="174"/>
      <c r="K1633" s="174"/>
      <c r="L1633" s="178"/>
      <c r="M1633" s="179"/>
      <c r="N1633" s="180"/>
      <c r="O1633" s="180"/>
      <c r="P1633" s="180"/>
      <c r="Q1633" s="180"/>
      <c r="R1633" s="180"/>
      <c r="S1633" s="283"/>
      <c r="T1633" s="290"/>
      <c r="U1633" s="287"/>
      <c r="V1633" s="181"/>
      <c r="AV1633" s="182" t="s">
        <v>146</v>
      </c>
      <c r="AW1633" s="182" t="s">
        <v>79</v>
      </c>
      <c r="AX1633" s="11" t="s">
        <v>79</v>
      </c>
      <c r="AY1633" s="11" t="s">
        <v>28</v>
      </c>
      <c r="AZ1633" s="11" t="s">
        <v>66</v>
      </c>
      <c r="BA1633" s="182" t="s">
        <v>137</v>
      </c>
    </row>
    <row r="1634" spans="1:67" s="11" customFormat="1" x14ac:dyDescent="0.2">
      <c r="A1634" s="241"/>
      <c r="B1634" s="173"/>
      <c r="C1634" s="198"/>
      <c r="D1634" s="165" t="s">
        <v>146</v>
      </c>
      <c r="E1634" s="175" t="s">
        <v>1</v>
      </c>
      <c r="F1634" s="175" t="s">
        <v>2211</v>
      </c>
      <c r="G1634" s="174"/>
      <c r="H1634" s="176">
        <v>3.2309999999999999</v>
      </c>
      <c r="I1634" s="177"/>
      <c r="J1634" s="174"/>
      <c r="K1634" s="174"/>
      <c r="L1634" s="178"/>
      <c r="M1634" s="179"/>
      <c r="N1634" s="180"/>
      <c r="O1634" s="180"/>
      <c r="P1634" s="180"/>
      <c r="Q1634" s="180"/>
      <c r="R1634" s="180"/>
      <c r="S1634" s="283"/>
      <c r="T1634" s="290"/>
      <c r="U1634" s="287"/>
      <c r="V1634" s="181"/>
      <c r="AV1634" s="182" t="s">
        <v>146</v>
      </c>
      <c r="AW1634" s="182" t="s">
        <v>79</v>
      </c>
      <c r="AX1634" s="11" t="s">
        <v>79</v>
      </c>
      <c r="AY1634" s="11" t="s">
        <v>28</v>
      </c>
      <c r="AZ1634" s="11" t="s">
        <v>66</v>
      </c>
      <c r="BA1634" s="182" t="s">
        <v>137</v>
      </c>
    </row>
    <row r="1635" spans="1:67" s="11" customFormat="1" x14ac:dyDescent="0.2">
      <c r="A1635" s="241"/>
      <c r="B1635" s="173"/>
      <c r="C1635" s="198"/>
      <c r="D1635" s="165" t="s">
        <v>146</v>
      </c>
      <c r="E1635" s="175" t="s">
        <v>1</v>
      </c>
      <c r="F1635" s="175" t="s">
        <v>2212</v>
      </c>
      <c r="G1635" s="174"/>
      <c r="H1635" s="176">
        <v>2.1989999999999998</v>
      </c>
      <c r="I1635" s="177"/>
      <c r="J1635" s="174"/>
      <c r="K1635" s="174"/>
      <c r="L1635" s="178"/>
      <c r="M1635" s="179"/>
      <c r="N1635" s="180"/>
      <c r="O1635" s="180"/>
      <c r="P1635" s="180"/>
      <c r="Q1635" s="180"/>
      <c r="R1635" s="180"/>
      <c r="S1635" s="283"/>
      <c r="T1635" s="283">
        <v>0</v>
      </c>
      <c r="U1635" s="287"/>
      <c r="V1635" s="181"/>
      <c r="AV1635" s="182" t="s">
        <v>146</v>
      </c>
      <c r="AW1635" s="182" t="s">
        <v>79</v>
      </c>
      <c r="AX1635" s="11" t="s">
        <v>79</v>
      </c>
      <c r="AY1635" s="11" t="s">
        <v>28</v>
      </c>
      <c r="AZ1635" s="11" t="s">
        <v>66</v>
      </c>
      <c r="BA1635" s="182" t="s">
        <v>137</v>
      </c>
    </row>
    <row r="1636" spans="1:67" s="266" customFormat="1" ht="16.5" customHeight="1" x14ac:dyDescent="0.2">
      <c r="A1636" s="200"/>
      <c r="B1636" s="28"/>
      <c r="C1636" s="196" t="s">
        <v>2213</v>
      </c>
      <c r="D1636" s="154" t="s">
        <v>139</v>
      </c>
      <c r="E1636" s="318" t="s">
        <v>2214</v>
      </c>
      <c r="F1636" s="319" t="s">
        <v>2215</v>
      </c>
      <c r="G1636" s="154" t="s">
        <v>242</v>
      </c>
      <c r="H1636" s="155">
        <v>122.167</v>
      </c>
      <c r="I1636" s="156">
        <v>165</v>
      </c>
      <c r="J1636" s="157">
        <f>ROUND(I1636*H1636,2)</f>
        <v>20157.560000000001</v>
      </c>
      <c r="K1636" s="319" t="s">
        <v>143</v>
      </c>
      <c r="L1636" s="32"/>
      <c r="M1636" s="158" t="s">
        <v>1</v>
      </c>
      <c r="N1636" s="159" t="s">
        <v>38</v>
      </c>
      <c r="O1636" s="53"/>
      <c r="P1636" s="160">
        <f>O1636*H1636</f>
        <v>0</v>
      </c>
      <c r="Q1636" s="160">
        <v>8.0000000000000002E-3</v>
      </c>
      <c r="R1636" s="160">
        <f>Q1636*H1636</f>
        <v>0.97733599999999998</v>
      </c>
      <c r="S1636" s="283"/>
      <c r="T1636" s="290"/>
      <c r="U1636" s="287"/>
      <c r="V1636" s="161">
        <f>T1636*H1636</f>
        <v>0</v>
      </c>
      <c r="AT1636" s="268" t="s">
        <v>205</v>
      </c>
      <c r="AV1636" s="268" t="s">
        <v>139</v>
      </c>
      <c r="AW1636" s="268" t="s">
        <v>79</v>
      </c>
      <c r="BA1636" s="268" t="s">
        <v>137</v>
      </c>
      <c r="BG1636" s="162">
        <f>IF(N1636="základní",J1636,0)</f>
        <v>0</v>
      </c>
      <c r="BH1636" s="162">
        <f>IF(N1636="snížená",J1636,0)</f>
        <v>20157.560000000001</v>
      </c>
      <c r="BI1636" s="162">
        <f>IF(N1636="zákl. přenesená",J1636,0)</f>
        <v>0</v>
      </c>
      <c r="BJ1636" s="162">
        <f>IF(N1636="sníž. přenesená",J1636,0)</f>
        <v>0</v>
      </c>
      <c r="BK1636" s="162">
        <f>IF(N1636="nulová",J1636,0)</f>
        <v>0</v>
      </c>
      <c r="BL1636" s="268" t="s">
        <v>79</v>
      </c>
      <c r="BM1636" s="162">
        <f>ROUND(I1636*H1636,2)</f>
        <v>20157.560000000001</v>
      </c>
      <c r="BN1636" s="268" t="s">
        <v>205</v>
      </c>
      <c r="BO1636" s="268" t="s">
        <v>2216</v>
      </c>
    </row>
    <row r="1637" spans="1:67" s="11" customFormat="1" x14ac:dyDescent="0.2">
      <c r="A1637" s="241"/>
      <c r="B1637" s="173"/>
      <c r="C1637" s="198"/>
      <c r="D1637" s="165" t="s">
        <v>146</v>
      </c>
      <c r="E1637" s="175" t="s">
        <v>1</v>
      </c>
      <c r="F1637" s="175" t="s">
        <v>2217</v>
      </c>
      <c r="G1637" s="174"/>
      <c r="H1637" s="176">
        <v>122.167</v>
      </c>
      <c r="I1637" s="177"/>
      <c r="J1637" s="174"/>
      <c r="K1637" s="174"/>
      <c r="L1637" s="178"/>
      <c r="M1637" s="179"/>
      <c r="N1637" s="180"/>
      <c r="O1637" s="180"/>
      <c r="P1637" s="180"/>
      <c r="Q1637" s="180"/>
      <c r="R1637" s="180"/>
      <c r="S1637" s="283"/>
      <c r="T1637" s="283">
        <v>0</v>
      </c>
      <c r="U1637" s="287"/>
      <c r="V1637" s="181"/>
      <c r="AV1637" s="182" t="s">
        <v>146</v>
      </c>
      <c r="AW1637" s="182" t="s">
        <v>79</v>
      </c>
      <c r="AX1637" s="11" t="s">
        <v>79</v>
      </c>
      <c r="AY1637" s="11" t="s">
        <v>28</v>
      </c>
      <c r="AZ1637" s="11" t="s">
        <v>66</v>
      </c>
      <c r="BA1637" s="182" t="s">
        <v>137</v>
      </c>
    </row>
    <row r="1638" spans="1:67" s="266" customFormat="1" ht="16.5" customHeight="1" x14ac:dyDescent="0.2">
      <c r="A1638" s="200"/>
      <c r="B1638" s="28"/>
      <c r="C1638" s="214" t="s">
        <v>2218</v>
      </c>
      <c r="D1638" s="183" t="s">
        <v>217</v>
      </c>
      <c r="E1638" s="320" t="s">
        <v>2219</v>
      </c>
      <c r="F1638" s="321" t="s">
        <v>2220</v>
      </c>
      <c r="G1638" s="183" t="s">
        <v>242</v>
      </c>
      <c r="H1638" s="184">
        <v>140.49199999999999</v>
      </c>
      <c r="I1638" s="185">
        <v>350</v>
      </c>
      <c r="J1638" s="186">
        <f>ROUND(I1638*H1638,2)</f>
        <v>49172.2</v>
      </c>
      <c r="K1638" s="321" t="s">
        <v>143</v>
      </c>
      <c r="L1638" s="187"/>
      <c r="M1638" s="188" t="s">
        <v>1</v>
      </c>
      <c r="N1638" s="189" t="s">
        <v>38</v>
      </c>
      <c r="O1638" s="53"/>
      <c r="P1638" s="160">
        <f>O1638*H1638</f>
        <v>0</v>
      </c>
      <c r="Q1638" s="160">
        <v>1.29E-2</v>
      </c>
      <c r="R1638" s="160">
        <f>Q1638*H1638</f>
        <v>1.8123467999999998</v>
      </c>
      <c r="S1638" s="283"/>
      <c r="T1638" s="290"/>
      <c r="U1638" s="287"/>
      <c r="V1638" s="161">
        <f>T1638*H1638</f>
        <v>0</v>
      </c>
      <c r="AT1638" s="268" t="s">
        <v>292</v>
      </c>
      <c r="AV1638" s="268" t="s">
        <v>217</v>
      </c>
      <c r="AW1638" s="268" t="s">
        <v>79</v>
      </c>
      <c r="BA1638" s="268" t="s">
        <v>137</v>
      </c>
      <c r="BG1638" s="162">
        <f>IF(N1638="základní",J1638,0)</f>
        <v>0</v>
      </c>
      <c r="BH1638" s="162">
        <f>IF(N1638="snížená",J1638,0)</f>
        <v>49172.2</v>
      </c>
      <c r="BI1638" s="162">
        <f>IF(N1638="zákl. přenesená",J1638,0)</f>
        <v>0</v>
      </c>
      <c r="BJ1638" s="162">
        <f>IF(N1638="sníž. přenesená",J1638,0)</f>
        <v>0</v>
      </c>
      <c r="BK1638" s="162">
        <f>IF(N1638="nulová",J1638,0)</f>
        <v>0</v>
      </c>
      <c r="BL1638" s="268" t="s">
        <v>79</v>
      </c>
      <c r="BM1638" s="162">
        <f>ROUND(I1638*H1638,2)</f>
        <v>49172.2</v>
      </c>
      <c r="BN1638" s="268" t="s">
        <v>205</v>
      </c>
      <c r="BO1638" s="268" t="s">
        <v>2221</v>
      </c>
    </row>
    <row r="1639" spans="1:67" s="11" customFormat="1" x14ac:dyDescent="0.2">
      <c r="A1639" s="241"/>
      <c r="B1639" s="173"/>
      <c r="C1639" s="198"/>
      <c r="D1639" s="165" t="s">
        <v>146</v>
      </c>
      <c r="E1639" s="175" t="s">
        <v>1</v>
      </c>
      <c r="F1639" s="175" t="s">
        <v>2222</v>
      </c>
      <c r="G1639" s="174"/>
      <c r="H1639" s="176">
        <v>140.49199999999999</v>
      </c>
      <c r="I1639" s="177"/>
      <c r="J1639" s="174"/>
      <c r="K1639" s="174"/>
      <c r="L1639" s="178"/>
      <c r="M1639" s="179"/>
      <c r="N1639" s="180"/>
      <c r="O1639" s="180"/>
      <c r="P1639" s="180"/>
      <c r="Q1639" s="180"/>
      <c r="R1639" s="180"/>
      <c r="S1639" s="283"/>
      <c r="T1639" s="283">
        <v>0</v>
      </c>
      <c r="U1639" s="287"/>
      <c r="V1639" s="181"/>
      <c r="AV1639" s="182" t="s">
        <v>146</v>
      </c>
      <c r="AW1639" s="182" t="s">
        <v>79</v>
      </c>
      <c r="AX1639" s="11" t="s">
        <v>79</v>
      </c>
      <c r="AY1639" s="11" t="s">
        <v>28</v>
      </c>
      <c r="AZ1639" s="11" t="s">
        <v>66</v>
      </c>
      <c r="BA1639" s="182" t="s">
        <v>137</v>
      </c>
    </row>
    <row r="1640" spans="1:67" s="266" customFormat="1" ht="16.5" customHeight="1" x14ac:dyDescent="0.2">
      <c r="A1640" s="200"/>
      <c r="B1640" s="28"/>
      <c r="C1640" s="196" t="s">
        <v>2223</v>
      </c>
      <c r="D1640" s="154" t="s">
        <v>139</v>
      </c>
      <c r="E1640" s="318" t="s">
        <v>2224</v>
      </c>
      <c r="F1640" s="319" t="s">
        <v>2225</v>
      </c>
      <c r="G1640" s="154" t="s">
        <v>1017</v>
      </c>
      <c r="H1640" s="190">
        <v>1145.31</v>
      </c>
      <c r="I1640" s="156">
        <v>3.35</v>
      </c>
      <c r="J1640" s="157">
        <f>ROUND(I1640*H1640,2)</f>
        <v>3836.79</v>
      </c>
      <c r="K1640" s="319" t="s">
        <v>143</v>
      </c>
      <c r="L1640" s="32"/>
      <c r="M1640" s="158" t="s">
        <v>1</v>
      </c>
      <c r="N1640" s="159" t="s">
        <v>38</v>
      </c>
      <c r="O1640" s="53"/>
      <c r="P1640" s="160">
        <f>O1640*H1640</f>
        <v>0</v>
      </c>
      <c r="Q1640" s="160">
        <v>0</v>
      </c>
      <c r="R1640" s="160">
        <f>Q1640*H1640</f>
        <v>0</v>
      </c>
      <c r="S1640" s="283"/>
      <c r="T1640" s="271"/>
      <c r="U1640" s="287"/>
      <c r="V1640" s="161">
        <f>T1640*H1640</f>
        <v>0</v>
      </c>
      <c r="AT1640" s="268" t="s">
        <v>205</v>
      </c>
      <c r="AV1640" s="268" t="s">
        <v>139</v>
      </c>
      <c r="AW1640" s="268" t="s">
        <v>79</v>
      </c>
      <c r="BA1640" s="268" t="s">
        <v>137</v>
      </c>
      <c r="BG1640" s="162">
        <f>IF(N1640="základní",J1640,0)</f>
        <v>0</v>
      </c>
      <c r="BH1640" s="162">
        <f>IF(N1640="snížená",J1640,0)</f>
        <v>3836.79</v>
      </c>
      <c r="BI1640" s="162">
        <f>IF(N1640="zákl. přenesená",J1640,0)</f>
        <v>0</v>
      </c>
      <c r="BJ1640" s="162">
        <f>IF(N1640="sníž. přenesená",J1640,0)</f>
        <v>0</v>
      </c>
      <c r="BK1640" s="162">
        <f>IF(N1640="nulová",J1640,0)</f>
        <v>0</v>
      </c>
      <c r="BL1640" s="268" t="s">
        <v>79</v>
      </c>
      <c r="BM1640" s="162">
        <f>ROUND(I1640*H1640,2)</f>
        <v>3836.79</v>
      </c>
      <c r="BN1640" s="268" t="s">
        <v>205</v>
      </c>
      <c r="BO1640" s="268" t="s">
        <v>2226</v>
      </c>
    </row>
    <row r="1641" spans="1:67" s="9" customFormat="1" ht="22.9" customHeight="1" x14ac:dyDescent="0.2">
      <c r="A1641" s="239"/>
      <c r="B1641" s="138"/>
      <c r="C1641" s="213"/>
      <c r="D1641" s="140" t="s">
        <v>65</v>
      </c>
      <c r="E1641" s="152" t="s">
        <v>2227</v>
      </c>
      <c r="F1641" s="152" t="s">
        <v>2228</v>
      </c>
      <c r="G1641" s="139"/>
      <c r="H1641" s="139"/>
      <c r="I1641" s="142"/>
      <c r="J1641" s="153">
        <f>BM1641</f>
        <v>30688.85</v>
      </c>
      <c r="K1641" s="139"/>
      <c r="L1641" s="144"/>
      <c r="M1641" s="145"/>
      <c r="N1641" s="146"/>
      <c r="O1641" s="146"/>
      <c r="P1641" s="147">
        <f>SUM(P1642:P1649)</f>
        <v>0</v>
      </c>
      <c r="Q1641" s="146"/>
      <c r="R1641" s="147">
        <f>SUM(R1642:R1649)</f>
        <v>6.4171590000000001E-2</v>
      </c>
      <c r="S1641" s="270">
        <f>SUM(S1642:S1649)</f>
        <v>0</v>
      </c>
      <c r="T1641" s="283">
        <v>0</v>
      </c>
      <c r="U1641" s="272">
        <f>SUM(U1642:U1649)</f>
        <v>0</v>
      </c>
      <c r="V1641" s="148">
        <f>SUM(V1642:V1649)</f>
        <v>0</v>
      </c>
      <c r="AT1641" s="149" t="s">
        <v>79</v>
      </c>
      <c r="AV1641" s="150" t="s">
        <v>65</v>
      </c>
      <c r="AW1641" s="150" t="s">
        <v>73</v>
      </c>
      <c r="BA1641" s="149" t="s">
        <v>137</v>
      </c>
      <c r="BM1641" s="151">
        <f>SUM(BM1642:BM1649)</f>
        <v>30688.85</v>
      </c>
    </row>
    <row r="1642" spans="1:67" s="266" customFormat="1" ht="16.5" customHeight="1" x14ac:dyDescent="0.2">
      <c r="A1642" s="200"/>
      <c r="B1642" s="28"/>
      <c r="C1642" s="196" t="s">
        <v>2229</v>
      </c>
      <c r="D1642" s="154" t="s">
        <v>139</v>
      </c>
      <c r="E1642" s="318" t="s">
        <v>2230</v>
      </c>
      <c r="F1642" s="319" t="s">
        <v>2231</v>
      </c>
      <c r="G1642" s="154" t="s">
        <v>242</v>
      </c>
      <c r="H1642" s="155">
        <v>54.9</v>
      </c>
      <c r="I1642" s="156">
        <v>95</v>
      </c>
      <c r="J1642" s="157">
        <f>ROUND(I1642*H1642,2)</f>
        <v>5215.5</v>
      </c>
      <c r="K1642" s="319" t="s">
        <v>143</v>
      </c>
      <c r="L1642" s="32"/>
      <c r="M1642" s="158" t="s">
        <v>1</v>
      </c>
      <c r="N1642" s="159" t="s">
        <v>38</v>
      </c>
      <c r="O1642" s="53"/>
      <c r="P1642" s="160">
        <f>O1642*H1642</f>
        <v>0</v>
      </c>
      <c r="Q1642" s="160">
        <v>4.4000000000000002E-4</v>
      </c>
      <c r="R1642" s="160">
        <f>Q1642*H1642</f>
        <v>2.4156E-2</v>
      </c>
      <c r="S1642" s="283"/>
      <c r="T1642" s="290"/>
      <c r="U1642" s="287"/>
      <c r="V1642" s="161">
        <f>T1642*H1642</f>
        <v>0</v>
      </c>
      <c r="AT1642" s="268" t="s">
        <v>205</v>
      </c>
      <c r="AV1642" s="268" t="s">
        <v>139</v>
      </c>
      <c r="AW1642" s="268" t="s">
        <v>79</v>
      </c>
      <c r="BA1642" s="268" t="s">
        <v>137</v>
      </c>
      <c r="BG1642" s="162">
        <f>IF(N1642="základní",J1642,0)</f>
        <v>0</v>
      </c>
      <c r="BH1642" s="162">
        <f>IF(N1642="snížená",J1642,0)</f>
        <v>5215.5</v>
      </c>
      <c r="BI1642" s="162">
        <f>IF(N1642="zákl. přenesená",J1642,0)</f>
        <v>0</v>
      </c>
      <c r="BJ1642" s="162">
        <f>IF(N1642="sníž. přenesená",J1642,0)</f>
        <v>0</v>
      </c>
      <c r="BK1642" s="162">
        <f>IF(N1642="nulová",J1642,0)</f>
        <v>0</v>
      </c>
      <c r="BL1642" s="268" t="s">
        <v>79</v>
      </c>
      <c r="BM1642" s="162">
        <f>ROUND(I1642*H1642,2)</f>
        <v>5215.5</v>
      </c>
      <c r="BN1642" s="268" t="s">
        <v>205</v>
      </c>
      <c r="BO1642" s="268" t="s">
        <v>2232</v>
      </c>
    </row>
    <row r="1643" spans="1:67" s="11" customFormat="1" x14ac:dyDescent="0.2">
      <c r="A1643" s="241"/>
      <c r="B1643" s="173"/>
      <c r="C1643" s="198"/>
      <c r="D1643" s="165" t="s">
        <v>146</v>
      </c>
      <c r="E1643" s="175" t="s">
        <v>1</v>
      </c>
      <c r="F1643" s="175" t="s">
        <v>2233</v>
      </c>
      <c r="G1643" s="174"/>
      <c r="H1643" s="176">
        <v>54.9</v>
      </c>
      <c r="I1643" s="177"/>
      <c r="J1643" s="174"/>
      <c r="K1643" s="174"/>
      <c r="L1643" s="178"/>
      <c r="M1643" s="179"/>
      <c r="N1643" s="180"/>
      <c r="O1643" s="180"/>
      <c r="P1643" s="180"/>
      <c r="Q1643" s="180"/>
      <c r="R1643" s="180"/>
      <c r="S1643" s="283"/>
      <c r="T1643" s="283">
        <v>0</v>
      </c>
      <c r="U1643" s="287"/>
      <c r="V1643" s="181"/>
      <c r="AV1643" s="182" t="s">
        <v>146</v>
      </c>
      <c r="AW1643" s="182" t="s">
        <v>79</v>
      </c>
      <c r="AX1643" s="11" t="s">
        <v>79</v>
      </c>
      <c r="AY1643" s="11" t="s">
        <v>28</v>
      </c>
      <c r="AZ1643" s="11" t="s">
        <v>66</v>
      </c>
      <c r="BA1643" s="182" t="s">
        <v>137</v>
      </c>
    </row>
    <row r="1644" spans="1:67" s="266" customFormat="1" ht="16.5" customHeight="1" x14ac:dyDescent="0.2">
      <c r="A1644" s="200"/>
      <c r="B1644" s="28"/>
      <c r="C1644" s="196" t="s">
        <v>2234</v>
      </c>
      <c r="D1644" s="154" t="s">
        <v>139</v>
      </c>
      <c r="E1644" s="318" t="s">
        <v>2235</v>
      </c>
      <c r="F1644" s="319" t="s">
        <v>2236</v>
      </c>
      <c r="G1644" s="154" t="s">
        <v>242</v>
      </c>
      <c r="H1644" s="155">
        <v>97.599000000000004</v>
      </c>
      <c r="I1644" s="156">
        <v>94</v>
      </c>
      <c r="J1644" s="157">
        <f>ROUND(I1644*H1644,2)</f>
        <v>9174.31</v>
      </c>
      <c r="K1644" s="319" t="s">
        <v>143</v>
      </c>
      <c r="L1644" s="32"/>
      <c r="M1644" s="158" t="s">
        <v>1</v>
      </c>
      <c r="N1644" s="159" t="s">
        <v>38</v>
      </c>
      <c r="O1644" s="53"/>
      <c r="P1644" s="160">
        <f>O1644*H1644</f>
        <v>0</v>
      </c>
      <c r="Q1644" s="160">
        <v>1.7000000000000001E-4</v>
      </c>
      <c r="R1644" s="160">
        <f>Q1644*H1644</f>
        <v>1.6591830000000002E-2</v>
      </c>
      <c r="S1644" s="283"/>
      <c r="T1644" s="290"/>
      <c r="U1644" s="287"/>
      <c r="V1644" s="161">
        <f>T1644*H1644</f>
        <v>0</v>
      </c>
      <c r="AT1644" s="268" t="s">
        <v>205</v>
      </c>
      <c r="AV1644" s="268" t="s">
        <v>139</v>
      </c>
      <c r="AW1644" s="268" t="s">
        <v>79</v>
      </c>
      <c r="BA1644" s="268" t="s">
        <v>137</v>
      </c>
      <c r="BG1644" s="162">
        <f>IF(N1644="základní",J1644,0)</f>
        <v>0</v>
      </c>
      <c r="BH1644" s="162">
        <f>IF(N1644="snížená",J1644,0)</f>
        <v>9174.31</v>
      </c>
      <c r="BI1644" s="162">
        <f>IF(N1644="zákl. přenesená",J1644,0)</f>
        <v>0</v>
      </c>
      <c r="BJ1644" s="162">
        <f>IF(N1644="sníž. přenesená",J1644,0)</f>
        <v>0</v>
      </c>
      <c r="BK1644" s="162">
        <f>IF(N1644="nulová",J1644,0)</f>
        <v>0</v>
      </c>
      <c r="BL1644" s="268" t="s">
        <v>79</v>
      </c>
      <c r="BM1644" s="162">
        <f>ROUND(I1644*H1644,2)</f>
        <v>9174.31</v>
      </c>
      <c r="BN1644" s="268" t="s">
        <v>205</v>
      </c>
      <c r="BO1644" s="268" t="s">
        <v>2237</v>
      </c>
    </row>
    <row r="1645" spans="1:67" s="11" customFormat="1" x14ac:dyDescent="0.2">
      <c r="A1645" s="241"/>
      <c r="B1645" s="173"/>
      <c r="C1645" s="198"/>
      <c r="D1645" s="165" t="s">
        <v>146</v>
      </c>
      <c r="E1645" s="175" t="s">
        <v>1</v>
      </c>
      <c r="F1645" s="175" t="s">
        <v>2238</v>
      </c>
      <c r="G1645" s="174"/>
      <c r="H1645" s="176">
        <v>97.599000000000004</v>
      </c>
      <c r="I1645" s="177"/>
      <c r="J1645" s="174"/>
      <c r="K1645" s="174"/>
      <c r="L1645" s="178"/>
      <c r="M1645" s="179"/>
      <c r="N1645" s="180"/>
      <c r="O1645" s="180"/>
      <c r="P1645" s="180"/>
      <c r="Q1645" s="180"/>
      <c r="R1645" s="180"/>
      <c r="S1645" s="283"/>
      <c r="T1645" s="283">
        <v>0</v>
      </c>
      <c r="U1645" s="287"/>
      <c r="V1645" s="181"/>
      <c r="AV1645" s="182" t="s">
        <v>146</v>
      </c>
      <c r="AW1645" s="182" t="s">
        <v>79</v>
      </c>
      <c r="AX1645" s="11" t="s">
        <v>79</v>
      </c>
      <c r="AY1645" s="11" t="s">
        <v>28</v>
      </c>
      <c r="AZ1645" s="11" t="s">
        <v>66</v>
      </c>
      <c r="BA1645" s="182" t="s">
        <v>137</v>
      </c>
    </row>
    <row r="1646" spans="1:67" s="266" customFormat="1" ht="16.5" customHeight="1" x14ac:dyDescent="0.2">
      <c r="A1646" s="200"/>
      <c r="B1646" s="28"/>
      <c r="C1646" s="196" t="s">
        <v>2239</v>
      </c>
      <c r="D1646" s="154" t="s">
        <v>139</v>
      </c>
      <c r="E1646" s="318" t="s">
        <v>2240</v>
      </c>
      <c r="F1646" s="319" t="s">
        <v>2241</v>
      </c>
      <c r="G1646" s="154" t="s">
        <v>242</v>
      </c>
      <c r="H1646" s="155">
        <v>97.599000000000004</v>
      </c>
      <c r="I1646" s="156">
        <v>72</v>
      </c>
      <c r="J1646" s="157">
        <f>ROUND(I1646*H1646,2)</f>
        <v>7027.13</v>
      </c>
      <c r="K1646" s="319" t="s">
        <v>143</v>
      </c>
      <c r="L1646" s="32"/>
      <c r="M1646" s="158" t="s">
        <v>1</v>
      </c>
      <c r="N1646" s="159" t="s">
        <v>38</v>
      </c>
      <c r="O1646" s="53"/>
      <c r="P1646" s="160">
        <f>O1646*H1646</f>
        <v>0</v>
      </c>
      <c r="Q1646" s="160">
        <v>1.2E-4</v>
      </c>
      <c r="R1646" s="160">
        <f>Q1646*H1646</f>
        <v>1.1711880000000001E-2</v>
      </c>
      <c r="S1646" s="283"/>
      <c r="T1646" s="290"/>
      <c r="U1646" s="287"/>
      <c r="V1646" s="161">
        <f>T1646*H1646</f>
        <v>0</v>
      </c>
      <c r="AT1646" s="268" t="s">
        <v>205</v>
      </c>
      <c r="AV1646" s="268" t="s">
        <v>139</v>
      </c>
      <c r="AW1646" s="268" t="s">
        <v>79</v>
      </c>
      <c r="BA1646" s="268" t="s">
        <v>137</v>
      </c>
      <c r="BG1646" s="162">
        <f>IF(N1646="základní",J1646,0)</f>
        <v>0</v>
      </c>
      <c r="BH1646" s="162">
        <f>IF(N1646="snížená",J1646,0)</f>
        <v>7027.13</v>
      </c>
      <c r="BI1646" s="162">
        <f>IF(N1646="zákl. přenesená",J1646,0)</f>
        <v>0</v>
      </c>
      <c r="BJ1646" s="162">
        <f>IF(N1646="sníž. přenesená",J1646,0)</f>
        <v>0</v>
      </c>
      <c r="BK1646" s="162">
        <f>IF(N1646="nulová",J1646,0)</f>
        <v>0</v>
      </c>
      <c r="BL1646" s="268" t="s">
        <v>79</v>
      </c>
      <c r="BM1646" s="162">
        <f>ROUND(I1646*H1646,2)</f>
        <v>7027.13</v>
      </c>
      <c r="BN1646" s="268" t="s">
        <v>205</v>
      </c>
      <c r="BO1646" s="268" t="s">
        <v>2242</v>
      </c>
    </row>
    <row r="1647" spans="1:67" s="11" customFormat="1" x14ac:dyDescent="0.2">
      <c r="A1647" s="241"/>
      <c r="B1647" s="173"/>
      <c r="C1647" s="198"/>
      <c r="D1647" s="165" t="s">
        <v>146</v>
      </c>
      <c r="E1647" s="175" t="s">
        <v>1</v>
      </c>
      <c r="F1647" s="175" t="s">
        <v>2243</v>
      </c>
      <c r="G1647" s="174"/>
      <c r="H1647" s="176">
        <v>97.599000000000004</v>
      </c>
      <c r="I1647" s="177"/>
      <c r="J1647" s="174"/>
      <c r="K1647" s="174"/>
      <c r="L1647" s="178"/>
      <c r="M1647" s="179"/>
      <c r="N1647" s="180"/>
      <c r="O1647" s="180"/>
      <c r="P1647" s="180"/>
      <c r="Q1647" s="180"/>
      <c r="R1647" s="180"/>
      <c r="S1647" s="283"/>
      <c r="T1647" s="283">
        <v>0</v>
      </c>
      <c r="U1647" s="287"/>
      <c r="V1647" s="181"/>
      <c r="AV1647" s="182" t="s">
        <v>146</v>
      </c>
      <c r="AW1647" s="182" t="s">
        <v>79</v>
      </c>
      <c r="AX1647" s="11" t="s">
        <v>79</v>
      </c>
      <c r="AY1647" s="11" t="s">
        <v>28</v>
      </c>
      <c r="AZ1647" s="11" t="s">
        <v>66</v>
      </c>
      <c r="BA1647" s="182" t="s">
        <v>137</v>
      </c>
    </row>
    <row r="1648" spans="1:67" s="266" customFormat="1" ht="16.5" customHeight="1" x14ac:dyDescent="0.2">
      <c r="A1648" s="200"/>
      <c r="B1648" s="28"/>
      <c r="C1648" s="196" t="s">
        <v>2244</v>
      </c>
      <c r="D1648" s="154" t="s">
        <v>139</v>
      </c>
      <c r="E1648" s="318" t="s">
        <v>2245</v>
      </c>
      <c r="F1648" s="319" t="s">
        <v>2246</v>
      </c>
      <c r="G1648" s="154" t="s">
        <v>242</v>
      </c>
      <c r="H1648" s="155">
        <v>97.599000000000004</v>
      </c>
      <c r="I1648" s="156">
        <v>95</v>
      </c>
      <c r="J1648" s="157">
        <f>ROUND(I1648*H1648,2)</f>
        <v>9271.91</v>
      </c>
      <c r="K1648" s="319" t="s">
        <v>143</v>
      </c>
      <c r="L1648" s="32"/>
      <c r="M1648" s="158" t="s">
        <v>1</v>
      </c>
      <c r="N1648" s="159" t="s">
        <v>38</v>
      </c>
      <c r="O1648" s="53"/>
      <c r="P1648" s="160">
        <f>O1648*H1648</f>
        <v>0</v>
      </c>
      <c r="Q1648" s="160">
        <v>1.2E-4</v>
      </c>
      <c r="R1648" s="160">
        <f>Q1648*H1648</f>
        <v>1.1711880000000001E-2</v>
      </c>
      <c r="S1648" s="283"/>
      <c r="T1648" s="290"/>
      <c r="U1648" s="287"/>
      <c r="V1648" s="161">
        <f>T1648*H1648</f>
        <v>0</v>
      </c>
      <c r="AT1648" s="268" t="s">
        <v>205</v>
      </c>
      <c r="AV1648" s="268" t="s">
        <v>139</v>
      </c>
      <c r="AW1648" s="268" t="s">
        <v>79</v>
      </c>
      <c r="BA1648" s="268" t="s">
        <v>137</v>
      </c>
      <c r="BG1648" s="162">
        <f>IF(N1648="základní",J1648,0)</f>
        <v>0</v>
      </c>
      <c r="BH1648" s="162">
        <f>IF(N1648="snížená",J1648,0)</f>
        <v>9271.91</v>
      </c>
      <c r="BI1648" s="162">
        <f>IF(N1648="zákl. přenesená",J1648,0)</f>
        <v>0</v>
      </c>
      <c r="BJ1648" s="162">
        <f>IF(N1648="sníž. přenesená",J1648,0)</f>
        <v>0</v>
      </c>
      <c r="BK1648" s="162">
        <f>IF(N1648="nulová",J1648,0)</f>
        <v>0</v>
      </c>
      <c r="BL1648" s="268" t="s">
        <v>79</v>
      </c>
      <c r="BM1648" s="162">
        <f>ROUND(I1648*H1648,2)</f>
        <v>9271.91</v>
      </c>
      <c r="BN1648" s="268" t="s">
        <v>205</v>
      </c>
      <c r="BO1648" s="268" t="s">
        <v>2247</v>
      </c>
    </row>
    <row r="1649" spans="1:67" s="11" customFormat="1" x14ac:dyDescent="0.2">
      <c r="A1649" s="241"/>
      <c r="B1649" s="173"/>
      <c r="C1649" s="198"/>
      <c r="D1649" s="165" t="s">
        <v>146</v>
      </c>
      <c r="E1649" s="175" t="s">
        <v>1</v>
      </c>
      <c r="F1649" s="175" t="s">
        <v>2243</v>
      </c>
      <c r="G1649" s="174"/>
      <c r="H1649" s="176">
        <v>97.599000000000004</v>
      </c>
      <c r="I1649" s="177"/>
      <c r="J1649" s="174"/>
      <c r="K1649" s="174"/>
      <c r="L1649" s="178"/>
      <c r="M1649" s="179"/>
      <c r="N1649" s="180"/>
      <c r="O1649" s="180"/>
      <c r="P1649" s="180"/>
      <c r="Q1649" s="180"/>
      <c r="R1649" s="180"/>
      <c r="S1649" s="290"/>
      <c r="T1649" s="271"/>
      <c r="U1649" s="291"/>
      <c r="V1649" s="181"/>
      <c r="AV1649" s="182" t="s">
        <v>146</v>
      </c>
      <c r="AW1649" s="182" t="s">
        <v>79</v>
      </c>
      <c r="AX1649" s="11" t="s">
        <v>79</v>
      </c>
      <c r="AY1649" s="11" t="s">
        <v>28</v>
      </c>
      <c r="AZ1649" s="11" t="s">
        <v>66</v>
      </c>
      <c r="BA1649" s="182" t="s">
        <v>137</v>
      </c>
    </row>
    <row r="1650" spans="1:67" s="9" customFormat="1" ht="22.9" customHeight="1" x14ac:dyDescent="0.2">
      <c r="A1650" s="239"/>
      <c r="B1650" s="138"/>
      <c r="C1650" s="213"/>
      <c r="D1650" s="140" t="s">
        <v>65</v>
      </c>
      <c r="E1650" s="152" t="s">
        <v>2248</v>
      </c>
      <c r="F1650" s="152" t="s">
        <v>2249</v>
      </c>
      <c r="G1650" s="139"/>
      <c r="H1650" s="139"/>
      <c r="I1650" s="142"/>
      <c r="J1650" s="153">
        <f>BM1650</f>
        <v>98553.55</v>
      </c>
      <c r="K1650" s="139"/>
      <c r="L1650" s="144"/>
      <c r="M1650" s="145"/>
      <c r="N1650" s="146"/>
      <c r="O1650" s="146"/>
      <c r="P1650" s="147">
        <f>SUM(P1651:P1658)</f>
        <v>0</v>
      </c>
      <c r="Q1650" s="146"/>
      <c r="R1650" s="147">
        <f>SUM(R1651:R1658)</f>
        <v>1.4755931800000002</v>
      </c>
      <c r="S1650" s="270">
        <f>SUM(S1651:S1658)</f>
        <v>0</v>
      </c>
      <c r="T1650" s="283">
        <v>3.1E-4</v>
      </c>
      <c r="U1650" s="272">
        <f>SUM(U1651:U1658)</f>
        <v>0</v>
      </c>
      <c r="V1650" s="148">
        <f>SUM(V1651:V1658)</f>
        <v>5.755801E-2</v>
      </c>
      <c r="AT1650" s="149" t="s">
        <v>79</v>
      </c>
      <c r="AV1650" s="150" t="s">
        <v>65</v>
      </c>
      <c r="AW1650" s="150" t="s">
        <v>73</v>
      </c>
      <c r="BA1650" s="149" t="s">
        <v>137</v>
      </c>
      <c r="BM1650" s="151">
        <f>SUM(BM1651:BM1658)</f>
        <v>98553.55</v>
      </c>
    </row>
    <row r="1651" spans="1:67" s="266" customFormat="1" ht="16.5" customHeight="1" x14ac:dyDescent="0.2">
      <c r="A1651" s="200"/>
      <c r="B1651" s="28"/>
      <c r="C1651" s="196" t="s">
        <v>2250</v>
      </c>
      <c r="D1651" s="154" t="s">
        <v>139</v>
      </c>
      <c r="E1651" s="318" t="s">
        <v>2251</v>
      </c>
      <c r="F1651" s="319" t="s">
        <v>2252</v>
      </c>
      <c r="G1651" s="154" t="s">
        <v>242</v>
      </c>
      <c r="H1651" s="155">
        <v>185.67099999999999</v>
      </c>
      <c r="I1651" s="156">
        <v>25</v>
      </c>
      <c r="J1651" s="157">
        <f>ROUND(I1651*H1651,2)</f>
        <v>4641.78</v>
      </c>
      <c r="K1651" s="319" t="s">
        <v>143</v>
      </c>
      <c r="L1651" s="32"/>
      <c r="M1651" s="158" t="s">
        <v>1</v>
      </c>
      <c r="N1651" s="159" t="s">
        <v>38</v>
      </c>
      <c r="O1651" s="53"/>
      <c r="P1651" s="160">
        <f>O1651*H1651</f>
        <v>0</v>
      </c>
      <c r="Q1651" s="160">
        <v>1E-3</v>
      </c>
      <c r="R1651" s="160">
        <f>Q1651*H1651</f>
        <v>0.185671</v>
      </c>
      <c r="S1651" s="283"/>
      <c r="T1651" s="160">
        <v>3.1E-4</v>
      </c>
      <c r="U1651" s="287"/>
      <c r="V1651" s="161">
        <f>T1651*H1651</f>
        <v>5.755801E-2</v>
      </c>
      <c r="AT1651" s="268" t="s">
        <v>205</v>
      </c>
      <c r="AV1651" s="268" t="s">
        <v>139</v>
      </c>
      <c r="AW1651" s="268" t="s">
        <v>79</v>
      </c>
      <c r="BA1651" s="268" t="s">
        <v>137</v>
      </c>
      <c r="BG1651" s="162">
        <f>IF(N1651="základní",J1651,0)</f>
        <v>0</v>
      </c>
      <c r="BH1651" s="162">
        <f>IF(N1651="snížená",J1651,0)</f>
        <v>4641.78</v>
      </c>
      <c r="BI1651" s="162">
        <f>IF(N1651="zákl. přenesená",J1651,0)</f>
        <v>0</v>
      </c>
      <c r="BJ1651" s="162">
        <f>IF(N1651="sníž. přenesená",J1651,0)</f>
        <v>0</v>
      </c>
      <c r="BK1651" s="162">
        <f>IF(N1651="nulová",J1651,0)</f>
        <v>0</v>
      </c>
      <c r="BL1651" s="268" t="s">
        <v>79</v>
      </c>
      <c r="BM1651" s="162">
        <f>ROUND(I1651*H1651,2)</f>
        <v>4641.78</v>
      </c>
      <c r="BN1651" s="268" t="s">
        <v>205</v>
      </c>
      <c r="BO1651" s="268" t="s">
        <v>2253</v>
      </c>
    </row>
    <row r="1652" spans="1:67" s="11" customFormat="1" x14ac:dyDescent="0.2">
      <c r="A1652" s="241"/>
      <c r="B1652" s="173"/>
      <c r="C1652" s="198"/>
      <c r="D1652" s="165" t="s">
        <v>146</v>
      </c>
      <c r="E1652" s="175" t="s">
        <v>1</v>
      </c>
      <c r="F1652" s="175" t="s">
        <v>2254</v>
      </c>
      <c r="G1652" s="174"/>
      <c r="H1652" s="176">
        <v>185.67099999999999</v>
      </c>
      <c r="I1652" s="177"/>
      <c r="J1652" s="174"/>
      <c r="K1652" s="174"/>
      <c r="L1652" s="178"/>
      <c r="M1652" s="179"/>
      <c r="N1652" s="180"/>
      <c r="O1652" s="180"/>
      <c r="P1652" s="180"/>
      <c r="Q1652" s="180"/>
      <c r="R1652" s="180"/>
      <c r="S1652" s="283"/>
      <c r="T1652" s="180"/>
      <c r="U1652" s="287"/>
      <c r="V1652" s="181"/>
      <c r="AV1652" s="182" t="s">
        <v>146</v>
      </c>
      <c r="AW1652" s="182" t="s">
        <v>79</v>
      </c>
      <c r="AX1652" s="11" t="s">
        <v>79</v>
      </c>
      <c r="AY1652" s="11" t="s">
        <v>28</v>
      </c>
      <c r="AZ1652" s="11" t="s">
        <v>66</v>
      </c>
      <c r="BA1652" s="182" t="s">
        <v>137</v>
      </c>
    </row>
    <row r="1653" spans="1:67" s="266" customFormat="1" ht="16.5" customHeight="1" x14ac:dyDescent="0.2">
      <c r="A1653" s="200"/>
      <c r="B1653" s="28"/>
      <c r="C1653" s="196" t="s">
        <v>2255</v>
      </c>
      <c r="D1653" s="154" t="s">
        <v>139</v>
      </c>
      <c r="E1653" s="318" t="s">
        <v>2256</v>
      </c>
      <c r="F1653" s="319" t="s">
        <v>2257</v>
      </c>
      <c r="G1653" s="154" t="s">
        <v>242</v>
      </c>
      <c r="H1653" s="155">
        <v>185.67099999999999</v>
      </c>
      <c r="I1653" s="156">
        <v>109.5</v>
      </c>
      <c r="J1653" s="157">
        <f>ROUND(I1653*H1653,2)</f>
        <v>20330.97</v>
      </c>
      <c r="K1653" s="319" t="s">
        <v>143</v>
      </c>
      <c r="L1653" s="32"/>
      <c r="M1653" s="158" t="s">
        <v>1</v>
      </c>
      <c r="N1653" s="159" t="s">
        <v>38</v>
      </c>
      <c r="O1653" s="53"/>
      <c r="P1653" s="160">
        <f>O1653*H1653</f>
        <v>0</v>
      </c>
      <c r="Q1653" s="160">
        <v>3.1800000000000001E-3</v>
      </c>
      <c r="R1653" s="160">
        <f>Q1653*H1653</f>
        <v>0.59043378000000002</v>
      </c>
      <c r="S1653" s="283"/>
      <c r="T1653" s="160">
        <v>0</v>
      </c>
      <c r="U1653" s="287"/>
      <c r="V1653" s="161">
        <f>T1653*H1653</f>
        <v>0</v>
      </c>
      <c r="AT1653" s="268" t="s">
        <v>205</v>
      </c>
      <c r="AV1653" s="268" t="s">
        <v>139</v>
      </c>
      <c r="AW1653" s="268" t="s">
        <v>79</v>
      </c>
      <c r="BA1653" s="268" t="s">
        <v>137</v>
      </c>
      <c r="BG1653" s="162">
        <f>IF(N1653="základní",J1653,0)</f>
        <v>0</v>
      </c>
      <c r="BH1653" s="162">
        <f>IF(N1653="snížená",J1653,0)</f>
        <v>20330.97</v>
      </c>
      <c r="BI1653" s="162">
        <f>IF(N1653="zákl. přenesená",J1653,0)</f>
        <v>0</v>
      </c>
      <c r="BJ1653" s="162">
        <f>IF(N1653="sníž. přenesená",J1653,0)</f>
        <v>0</v>
      </c>
      <c r="BK1653" s="162">
        <f>IF(N1653="nulová",J1653,0)</f>
        <v>0</v>
      </c>
      <c r="BL1653" s="268" t="s">
        <v>79</v>
      </c>
      <c r="BM1653" s="162">
        <f>ROUND(I1653*H1653,2)</f>
        <v>20330.97</v>
      </c>
      <c r="BN1653" s="268" t="s">
        <v>205</v>
      </c>
      <c r="BO1653" s="268" t="s">
        <v>2258</v>
      </c>
    </row>
    <row r="1654" spans="1:67" s="11" customFormat="1" x14ac:dyDescent="0.2">
      <c r="A1654" s="241"/>
      <c r="B1654" s="173"/>
      <c r="C1654" s="198"/>
      <c r="D1654" s="165" t="s">
        <v>146</v>
      </c>
      <c r="E1654" s="175" t="s">
        <v>1</v>
      </c>
      <c r="F1654" s="175" t="s">
        <v>2259</v>
      </c>
      <c r="G1654" s="174"/>
      <c r="H1654" s="176">
        <v>185.67099999999999</v>
      </c>
      <c r="I1654" s="177"/>
      <c r="J1654" s="174"/>
      <c r="K1654" s="174"/>
      <c r="L1654" s="178"/>
      <c r="M1654" s="179"/>
      <c r="N1654" s="180"/>
      <c r="O1654" s="180"/>
      <c r="P1654" s="180"/>
      <c r="Q1654" s="180"/>
      <c r="R1654" s="180"/>
      <c r="S1654" s="283"/>
      <c r="T1654" s="180"/>
      <c r="U1654" s="287"/>
      <c r="V1654" s="181"/>
      <c r="AV1654" s="182" t="s">
        <v>146</v>
      </c>
      <c r="AW1654" s="182" t="s">
        <v>79</v>
      </c>
      <c r="AX1654" s="11" t="s">
        <v>79</v>
      </c>
      <c r="AY1654" s="11" t="s">
        <v>28</v>
      </c>
      <c r="AZ1654" s="11" t="s">
        <v>66</v>
      </c>
      <c r="BA1654" s="182" t="s">
        <v>137</v>
      </c>
    </row>
    <row r="1655" spans="1:67" s="266" customFormat="1" ht="16.5" customHeight="1" x14ac:dyDescent="0.2">
      <c r="A1655" s="200"/>
      <c r="B1655" s="28"/>
      <c r="C1655" s="196" t="s">
        <v>2260</v>
      </c>
      <c r="D1655" s="154" t="s">
        <v>139</v>
      </c>
      <c r="E1655" s="318" t="s">
        <v>2261</v>
      </c>
      <c r="F1655" s="319" t="s">
        <v>2262</v>
      </c>
      <c r="G1655" s="154" t="s">
        <v>242</v>
      </c>
      <c r="H1655" s="155">
        <v>1345.17</v>
      </c>
      <c r="I1655" s="156">
        <v>14.7</v>
      </c>
      <c r="J1655" s="157">
        <f>ROUND(I1655*H1655,2)</f>
        <v>19774</v>
      </c>
      <c r="K1655" s="319" t="s">
        <v>143</v>
      </c>
      <c r="L1655" s="32"/>
      <c r="M1655" s="158" t="s">
        <v>1</v>
      </c>
      <c r="N1655" s="159" t="s">
        <v>38</v>
      </c>
      <c r="O1655" s="53"/>
      <c r="P1655" s="160">
        <f>O1655*H1655</f>
        <v>0</v>
      </c>
      <c r="Q1655" s="160">
        <v>2.0000000000000001E-4</v>
      </c>
      <c r="R1655" s="160">
        <f>Q1655*H1655</f>
        <v>0.26903400000000005</v>
      </c>
      <c r="S1655" s="283"/>
      <c r="T1655" s="160">
        <v>0</v>
      </c>
      <c r="U1655" s="287"/>
      <c r="V1655" s="161">
        <f>T1655*H1655</f>
        <v>0</v>
      </c>
      <c r="AT1655" s="268" t="s">
        <v>205</v>
      </c>
      <c r="AV1655" s="268" t="s">
        <v>139</v>
      </c>
      <c r="AW1655" s="268" t="s">
        <v>79</v>
      </c>
      <c r="BA1655" s="268" t="s">
        <v>137</v>
      </c>
      <c r="BG1655" s="162">
        <f>IF(N1655="základní",J1655,0)</f>
        <v>0</v>
      </c>
      <c r="BH1655" s="162">
        <f>IF(N1655="snížená",J1655,0)</f>
        <v>19774</v>
      </c>
      <c r="BI1655" s="162">
        <f>IF(N1655="zákl. přenesená",J1655,0)</f>
        <v>0</v>
      </c>
      <c r="BJ1655" s="162">
        <f>IF(N1655="sníž. přenesená",J1655,0)</f>
        <v>0</v>
      </c>
      <c r="BK1655" s="162">
        <f>IF(N1655="nulová",J1655,0)</f>
        <v>0</v>
      </c>
      <c r="BL1655" s="268" t="s">
        <v>79</v>
      </c>
      <c r="BM1655" s="162">
        <f>ROUND(I1655*H1655,2)</f>
        <v>19774</v>
      </c>
      <c r="BN1655" s="268" t="s">
        <v>205</v>
      </c>
      <c r="BO1655" s="268" t="s">
        <v>2263</v>
      </c>
    </row>
    <row r="1656" spans="1:67" s="11" customFormat="1" x14ac:dyDescent="0.2">
      <c r="A1656" s="241"/>
      <c r="B1656" s="173"/>
      <c r="C1656" s="198"/>
      <c r="D1656" s="165" t="s">
        <v>146</v>
      </c>
      <c r="E1656" s="175" t="s">
        <v>1</v>
      </c>
      <c r="F1656" s="175" t="s">
        <v>2264</v>
      </c>
      <c r="G1656" s="174"/>
      <c r="H1656" s="176">
        <v>1345.17</v>
      </c>
      <c r="I1656" s="177"/>
      <c r="J1656" s="174"/>
      <c r="K1656" s="174"/>
      <c r="L1656" s="178"/>
      <c r="M1656" s="179"/>
      <c r="N1656" s="180"/>
      <c r="O1656" s="180"/>
      <c r="P1656" s="180"/>
      <c r="Q1656" s="180"/>
      <c r="R1656" s="180"/>
      <c r="S1656" s="283"/>
      <c r="T1656" s="180"/>
      <c r="U1656" s="287"/>
      <c r="V1656" s="181"/>
      <c r="AV1656" s="182" t="s">
        <v>146</v>
      </c>
      <c r="AW1656" s="182" t="s">
        <v>79</v>
      </c>
      <c r="AX1656" s="11" t="s">
        <v>79</v>
      </c>
      <c r="AY1656" s="11" t="s">
        <v>28</v>
      </c>
      <c r="AZ1656" s="11" t="s">
        <v>66</v>
      </c>
      <c r="BA1656" s="182" t="s">
        <v>137</v>
      </c>
    </row>
    <row r="1657" spans="1:67" s="266" customFormat="1" ht="16.5" customHeight="1" x14ac:dyDescent="0.2">
      <c r="A1657" s="200"/>
      <c r="B1657" s="28"/>
      <c r="C1657" s="196" t="s">
        <v>2265</v>
      </c>
      <c r="D1657" s="154" t="s">
        <v>139</v>
      </c>
      <c r="E1657" s="318" t="s">
        <v>2266</v>
      </c>
      <c r="F1657" s="319" t="s">
        <v>2267</v>
      </c>
      <c r="G1657" s="154" t="s">
        <v>242</v>
      </c>
      <c r="H1657" s="155">
        <v>1345.17</v>
      </c>
      <c r="I1657" s="156">
        <v>40</v>
      </c>
      <c r="J1657" s="157">
        <f>ROUND(I1657*H1657,2)</f>
        <v>53806.8</v>
      </c>
      <c r="K1657" s="319" t="s">
        <v>143</v>
      </c>
      <c r="L1657" s="32"/>
      <c r="M1657" s="158" t="s">
        <v>1</v>
      </c>
      <c r="N1657" s="159" t="s">
        <v>38</v>
      </c>
      <c r="O1657" s="53"/>
      <c r="P1657" s="160">
        <f>O1657*H1657</f>
        <v>0</v>
      </c>
      <c r="Q1657" s="160">
        <v>3.2000000000000003E-4</v>
      </c>
      <c r="R1657" s="160">
        <f>Q1657*H1657</f>
        <v>0.43045440000000007</v>
      </c>
      <c r="S1657" s="283"/>
      <c r="T1657" s="160">
        <v>0</v>
      </c>
      <c r="U1657" s="287"/>
      <c r="V1657" s="161">
        <f>T1657*H1657</f>
        <v>0</v>
      </c>
      <c r="AT1657" s="268" t="s">
        <v>205</v>
      </c>
      <c r="AV1657" s="268" t="s">
        <v>139</v>
      </c>
      <c r="AW1657" s="268" t="s">
        <v>79</v>
      </c>
      <c r="BA1657" s="268" t="s">
        <v>137</v>
      </c>
      <c r="BG1657" s="162">
        <f>IF(N1657="základní",J1657,0)</f>
        <v>0</v>
      </c>
      <c r="BH1657" s="162">
        <f>IF(N1657="snížená",J1657,0)</f>
        <v>53806.8</v>
      </c>
      <c r="BI1657" s="162">
        <f>IF(N1657="zákl. přenesená",J1657,0)</f>
        <v>0</v>
      </c>
      <c r="BJ1657" s="162">
        <f>IF(N1657="sníž. přenesená",J1657,0)</f>
        <v>0</v>
      </c>
      <c r="BK1657" s="162">
        <f>IF(N1657="nulová",J1657,0)</f>
        <v>0</v>
      </c>
      <c r="BL1657" s="268" t="s">
        <v>79</v>
      </c>
      <c r="BM1657" s="162">
        <f>ROUND(I1657*H1657,2)</f>
        <v>53806.8</v>
      </c>
      <c r="BN1657" s="268" t="s">
        <v>205</v>
      </c>
      <c r="BO1657" s="268" t="s">
        <v>2268</v>
      </c>
    </row>
    <row r="1658" spans="1:67" s="11" customFormat="1" x14ac:dyDescent="0.2">
      <c r="A1658" s="241"/>
      <c r="B1658" s="173"/>
      <c r="C1658" s="198"/>
      <c r="D1658" s="165" t="s">
        <v>146</v>
      </c>
      <c r="E1658" s="175" t="s">
        <v>1</v>
      </c>
      <c r="F1658" s="175" t="s">
        <v>2269</v>
      </c>
      <c r="G1658" s="174"/>
      <c r="H1658" s="176">
        <v>1345.17</v>
      </c>
      <c r="I1658" s="177"/>
      <c r="J1658" s="174"/>
      <c r="K1658" s="174"/>
      <c r="L1658" s="178"/>
      <c r="M1658" s="179"/>
      <c r="N1658" s="180"/>
      <c r="O1658" s="180"/>
      <c r="P1658" s="180"/>
      <c r="Q1658" s="180"/>
      <c r="R1658" s="180"/>
      <c r="S1658" s="290"/>
      <c r="T1658" s="271"/>
      <c r="U1658" s="291"/>
      <c r="V1658" s="181"/>
      <c r="AV1658" s="182" t="s">
        <v>146</v>
      </c>
      <c r="AW1658" s="182" t="s">
        <v>79</v>
      </c>
      <c r="AX1658" s="11" t="s">
        <v>79</v>
      </c>
      <c r="AY1658" s="11" t="s">
        <v>28</v>
      </c>
      <c r="AZ1658" s="11" t="s">
        <v>66</v>
      </c>
      <c r="BA1658" s="182" t="s">
        <v>137</v>
      </c>
    </row>
    <row r="1659" spans="1:67" s="9" customFormat="1" ht="22.9" customHeight="1" x14ac:dyDescent="0.2">
      <c r="A1659" s="239"/>
      <c r="B1659" s="138"/>
      <c r="C1659" s="213"/>
      <c r="D1659" s="140" t="s">
        <v>65</v>
      </c>
      <c r="E1659" s="152" t="s">
        <v>2270</v>
      </c>
      <c r="F1659" s="152" t="s">
        <v>2271</v>
      </c>
      <c r="G1659" s="139"/>
      <c r="H1659" s="139"/>
      <c r="I1659" s="142"/>
      <c r="J1659" s="153">
        <f>BM1659</f>
        <v>58455.53</v>
      </c>
      <c r="K1659" s="139"/>
      <c r="L1659" s="144"/>
      <c r="M1659" s="145"/>
      <c r="N1659" s="146"/>
      <c r="O1659" s="146"/>
      <c r="P1659" s="147">
        <f>SUM(P1660:P1681)</f>
        <v>0</v>
      </c>
      <c r="Q1659" s="146"/>
      <c r="R1659" s="147">
        <f>SUM(R1660:R1681)</f>
        <v>0.29904000000000003</v>
      </c>
      <c r="S1659" s="270">
        <f>SUM(S1660:S1681)</f>
        <v>0</v>
      </c>
      <c r="T1659" s="283">
        <v>0</v>
      </c>
      <c r="U1659" s="272">
        <f>SUM(U1660:U1681)</f>
        <v>0</v>
      </c>
      <c r="V1659" s="148">
        <f>SUM(V1660:V1681)</f>
        <v>0</v>
      </c>
      <c r="AT1659" s="149" t="s">
        <v>79</v>
      </c>
      <c r="AV1659" s="150" t="s">
        <v>65</v>
      </c>
      <c r="AW1659" s="150" t="s">
        <v>73</v>
      </c>
      <c r="BA1659" s="149" t="s">
        <v>137</v>
      </c>
      <c r="BM1659" s="151">
        <f>SUM(BM1660:BM1681)</f>
        <v>58455.53</v>
      </c>
    </row>
    <row r="1660" spans="1:67" s="266" customFormat="1" ht="16.5" customHeight="1" x14ac:dyDescent="0.2">
      <c r="A1660" s="200"/>
      <c r="B1660" s="28"/>
      <c r="C1660" s="196" t="s">
        <v>2272</v>
      </c>
      <c r="D1660" s="154" t="s">
        <v>139</v>
      </c>
      <c r="E1660" s="318" t="s">
        <v>2273</v>
      </c>
      <c r="F1660" s="319" t="s">
        <v>2274</v>
      </c>
      <c r="G1660" s="154" t="s">
        <v>285</v>
      </c>
      <c r="H1660" s="155">
        <v>7</v>
      </c>
      <c r="I1660" s="156">
        <v>250</v>
      </c>
      <c r="J1660" s="157">
        <f>ROUND(I1660*H1660,2)</f>
        <v>1750</v>
      </c>
      <c r="K1660" s="319" t="s">
        <v>143</v>
      </c>
      <c r="L1660" s="32"/>
      <c r="M1660" s="158" t="s">
        <v>1</v>
      </c>
      <c r="N1660" s="159" t="s">
        <v>38</v>
      </c>
      <c r="O1660" s="53"/>
      <c r="P1660" s="160">
        <f>O1660*H1660</f>
        <v>0</v>
      </c>
      <c r="Q1660" s="160">
        <v>0</v>
      </c>
      <c r="R1660" s="160">
        <f>Q1660*H1660</f>
        <v>0</v>
      </c>
      <c r="S1660" s="283"/>
      <c r="T1660" s="288"/>
      <c r="U1660" s="287"/>
      <c r="V1660" s="161">
        <f>T1660*H1660</f>
        <v>0</v>
      </c>
      <c r="AT1660" s="268" t="s">
        <v>205</v>
      </c>
      <c r="AV1660" s="268" t="s">
        <v>139</v>
      </c>
      <c r="AW1660" s="268" t="s">
        <v>79</v>
      </c>
      <c r="BA1660" s="268" t="s">
        <v>137</v>
      </c>
      <c r="BG1660" s="162">
        <f>IF(N1660="základní",J1660,0)</f>
        <v>0</v>
      </c>
      <c r="BH1660" s="162">
        <f>IF(N1660="snížená",J1660,0)</f>
        <v>1750</v>
      </c>
      <c r="BI1660" s="162">
        <f>IF(N1660="zákl. přenesená",J1660,0)</f>
        <v>0</v>
      </c>
      <c r="BJ1660" s="162">
        <f>IF(N1660="sníž. přenesená",J1660,0)</f>
        <v>0</v>
      </c>
      <c r="BK1660" s="162">
        <f>IF(N1660="nulová",J1660,0)</f>
        <v>0</v>
      </c>
      <c r="BL1660" s="268" t="s">
        <v>79</v>
      </c>
      <c r="BM1660" s="162">
        <f>ROUND(I1660*H1660,2)</f>
        <v>1750</v>
      </c>
      <c r="BN1660" s="268" t="s">
        <v>205</v>
      </c>
      <c r="BO1660" s="268" t="s">
        <v>2275</v>
      </c>
    </row>
    <row r="1661" spans="1:67" s="10" customFormat="1" x14ac:dyDescent="0.2">
      <c r="A1661" s="240"/>
      <c r="B1661" s="163"/>
      <c r="C1661" s="197"/>
      <c r="D1661" s="165" t="s">
        <v>146</v>
      </c>
      <c r="E1661" s="166" t="s">
        <v>1</v>
      </c>
      <c r="F1661" s="166" t="s">
        <v>287</v>
      </c>
      <c r="G1661" s="164"/>
      <c r="H1661" s="166" t="s">
        <v>1</v>
      </c>
      <c r="I1661" s="167"/>
      <c r="J1661" s="164"/>
      <c r="K1661" s="164"/>
      <c r="L1661" s="168"/>
      <c r="M1661" s="169"/>
      <c r="N1661" s="170"/>
      <c r="O1661" s="170"/>
      <c r="P1661" s="170"/>
      <c r="Q1661" s="170"/>
      <c r="R1661" s="170"/>
      <c r="S1661" s="283"/>
      <c r="T1661" s="290"/>
      <c r="U1661" s="287"/>
      <c r="V1661" s="171"/>
      <c r="AV1661" s="172" t="s">
        <v>146</v>
      </c>
      <c r="AW1661" s="172" t="s">
        <v>79</v>
      </c>
      <c r="AX1661" s="10" t="s">
        <v>73</v>
      </c>
      <c r="AY1661" s="10" t="s">
        <v>28</v>
      </c>
      <c r="AZ1661" s="10" t="s">
        <v>66</v>
      </c>
      <c r="BA1661" s="172" t="s">
        <v>137</v>
      </c>
    </row>
    <row r="1662" spans="1:67" s="11" customFormat="1" x14ac:dyDescent="0.2">
      <c r="A1662" s="241"/>
      <c r="B1662" s="173"/>
      <c r="C1662" s="198"/>
      <c r="D1662" s="165" t="s">
        <v>146</v>
      </c>
      <c r="E1662" s="175" t="s">
        <v>1</v>
      </c>
      <c r="F1662" s="175" t="s">
        <v>172</v>
      </c>
      <c r="G1662" s="174"/>
      <c r="H1662" s="176">
        <v>7</v>
      </c>
      <c r="I1662" s="177"/>
      <c r="J1662" s="174"/>
      <c r="K1662" s="174"/>
      <c r="L1662" s="178"/>
      <c r="M1662" s="179"/>
      <c r="N1662" s="180"/>
      <c r="O1662" s="180"/>
      <c r="P1662" s="180"/>
      <c r="Q1662" s="180"/>
      <c r="R1662" s="180"/>
      <c r="S1662" s="283"/>
      <c r="T1662" s="283">
        <v>0</v>
      </c>
      <c r="U1662" s="287"/>
      <c r="V1662" s="181"/>
      <c r="AV1662" s="182" t="s">
        <v>146</v>
      </c>
      <c r="AW1662" s="182" t="s">
        <v>79</v>
      </c>
      <c r="AX1662" s="11" t="s">
        <v>79</v>
      </c>
      <c r="AY1662" s="11" t="s">
        <v>28</v>
      </c>
      <c r="AZ1662" s="11" t="s">
        <v>66</v>
      </c>
      <c r="BA1662" s="182" t="s">
        <v>137</v>
      </c>
    </row>
    <row r="1663" spans="1:67" s="266" customFormat="1" ht="16.5" customHeight="1" x14ac:dyDescent="0.2">
      <c r="A1663" s="200"/>
      <c r="B1663" s="28"/>
      <c r="C1663" s="214" t="s">
        <v>2276</v>
      </c>
      <c r="D1663" s="183" t="s">
        <v>217</v>
      </c>
      <c r="E1663" s="320" t="s">
        <v>2277</v>
      </c>
      <c r="F1663" s="321" t="s">
        <v>2278</v>
      </c>
      <c r="G1663" s="183" t="s">
        <v>285</v>
      </c>
      <c r="H1663" s="184">
        <v>7</v>
      </c>
      <c r="I1663" s="185">
        <v>5490</v>
      </c>
      <c r="J1663" s="186">
        <f>ROUND(I1663*H1663,2)</f>
        <v>38430</v>
      </c>
      <c r="K1663" s="321" t="s">
        <v>1</v>
      </c>
      <c r="L1663" s="187"/>
      <c r="M1663" s="188" t="s">
        <v>1</v>
      </c>
      <c r="N1663" s="189" t="s">
        <v>38</v>
      </c>
      <c r="O1663" s="53"/>
      <c r="P1663" s="160">
        <f>O1663*H1663</f>
        <v>0</v>
      </c>
      <c r="Q1663" s="160">
        <v>1.2500000000000001E-2</v>
      </c>
      <c r="R1663" s="160">
        <f>Q1663*H1663</f>
        <v>8.7500000000000008E-2</v>
      </c>
      <c r="S1663" s="283"/>
      <c r="T1663" s="290"/>
      <c r="U1663" s="287"/>
      <c r="V1663" s="161">
        <f>T1663*H1663</f>
        <v>0</v>
      </c>
      <c r="AT1663" s="268" t="s">
        <v>292</v>
      </c>
      <c r="AV1663" s="268" t="s">
        <v>217</v>
      </c>
      <c r="AW1663" s="268" t="s">
        <v>79</v>
      </c>
      <c r="BA1663" s="268" t="s">
        <v>137</v>
      </c>
      <c r="BG1663" s="162">
        <f>IF(N1663="základní",J1663,0)</f>
        <v>0</v>
      </c>
      <c r="BH1663" s="162">
        <f>IF(N1663="snížená",J1663,0)</f>
        <v>38430</v>
      </c>
      <c r="BI1663" s="162">
        <f>IF(N1663="zákl. přenesená",J1663,0)</f>
        <v>0</v>
      </c>
      <c r="BJ1663" s="162">
        <f>IF(N1663="sníž. přenesená",J1663,0)</f>
        <v>0</v>
      </c>
      <c r="BK1663" s="162">
        <f>IF(N1663="nulová",J1663,0)</f>
        <v>0</v>
      </c>
      <c r="BL1663" s="268" t="s">
        <v>79</v>
      </c>
      <c r="BM1663" s="162">
        <f>ROUND(I1663*H1663,2)</f>
        <v>38430</v>
      </c>
      <c r="BN1663" s="268" t="s">
        <v>205</v>
      </c>
      <c r="BO1663" s="268" t="s">
        <v>2279</v>
      </c>
    </row>
    <row r="1664" spans="1:67" s="11" customFormat="1" x14ac:dyDescent="0.2">
      <c r="A1664" s="241"/>
      <c r="B1664" s="173"/>
      <c r="C1664" s="198"/>
      <c r="D1664" s="165" t="s">
        <v>146</v>
      </c>
      <c r="E1664" s="175" t="s">
        <v>1</v>
      </c>
      <c r="F1664" s="175" t="s">
        <v>172</v>
      </c>
      <c r="G1664" s="174"/>
      <c r="H1664" s="176">
        <v>7</v>
      </c>
      <c r="I1664" s="177"/>
      <c r="J1664" s="174"/>
      <c r="K1664" s="174"/>
      <c r="L1664" s="178"/>
      <c r="M1664" s="179"/>
      <c r="N1664" s="180"/>
      <c r="O1664" s="180"/>
      <c r="P1664" s="180"/>
      <c r="Q1664" s="180"/>
      <c r="R1664" s="180"/>
      <c r="S1664" s="283"/>
      <c r="T1664" s="283">
        <v>0</v>
      </c>
      <c r="U1664" s="287"/>
      <c r="V1664" s="181"/>
      <c r="AV1664" s="182" t="s">
        <v>146</v>
      </c>
      <c r="AW1664" s="182" t="s">
        <v>79</v>
      </c>
      <c r="AX1664" s="11" t="s">
        <v>79</v>
      </c>
      <c r="AY1664" s="11" t="s">
        <v>28</v>
      </c>
      <c r="AZ1664" s="11" t="s">
        <v>66</v>
      </c>
      <c r="BA1664" s="182" t="s">
        <v>137</v>
      </c>
    </row>
    <row r="1665" spans="1:67" s="266" customFormat="1" ht="16.5" customHeight="1" x14ac:dyDescent="0.2">
      <c r="A1665" s="200"/>
      <c r="B1665" s="28"/>
      <c r="C1665" s="196" t="s">
        <v>2280</v>
      </c>
      <c r="D1665" s="154" t="s">
        <v>139</v>
      </c>
      <c r="E1665" s="318" t="s">
        <v>2281</v>
      </c>
      <c r="F1665" s="319" t="s">
        <v>2282</v>
      </c>
      <c r="G1665" s="154" t="s">
        <v>263</v>
      </c>
      <c r="H1665" s="155">
        <v>5</v>
      </c>
      <c r="I1665" s="156">
        <v>350</v>
      </c>
      <c r="J1665" s="157">
        <f>ROUND(I1665*H1665,2)</f>
        <v>1750</v>
      </c>
      <c r="K1665" s="319" t="s">
        <v>143</v>
      </c>
      <c r="L1665" s="32"/>
      <c r="M1665" s="158" t="s">
        <v>1</v>
      </c>
      <c r="N1665" s="159" t="s">
        <v>38</v>
      </c>
      <c r="O1665" s="53"/>
      <c r="P1665" s="160">
        <f>O1665*H1665</f>
        <v>0</v>
      </c>
      <c r="Q1665" s="160">
        <v>0</v>
      </c>
      <c r="R1665" s="160">
        <f>Q1665*H1665</f>
        <v>0</v>
      </c>
      <c r="S1665" s="283"/>
      <c r="T1665" s="288"/>
      <c r="U1665" s="287"/>
      <c r="V1665" s="161">
        <f>T1665*H1665</f>
        <v>0</v>
      </c>
      <c r="AT1665" s="268" t="s">
        <v>205</v>
      </c>
      <c r="AV1665" s="268" t="s">
        <v>139</v>
      </c>
      <c r="AW1665" s="268" t="s">
        <v>79</v>
      </c>
      <c r="BA1665" s="268" t="s">
        <v>137</v>
      </c>
      <c r="BG1665" s="162">
        <f>IF(N1665="základní",J1665,0)</f>
        <v>0</v>
      </c>
      <c r="BH1665" s="162">
        <f>IF(N1665="snížená",J1665,0)</f>
        <v>1750</v>
      </c>
      <c r="BI1665" s="162">
        <f>IF(N1665="zákl. přenesená",J1665,0)</f>
        <v>0</v>
      </c>
      <c r="BJ1665" s="162">
        <f>IF(N1665="sníž. přenesená",J1665,0)</f>
        <v>0</v>
      </c>
      <c r="BK1665" s="162">
        <f>IF(N1665="nulová",J1665,0)</f>
        <v>0</v>
      </c>
      <c r="BL1665" s="268" t="s">
        <v>79</v>
      </c>
      <c r="BM1665" s="162">
        <f>ROUND(I1665*H1665,2)</f>
        <v>1750</v>
      </c>
      <c r="BN1665" s="268" t="s">
        <v>205</v>
      </c>
      <c r="BO1665" s="268" t="s">
        <v>2283</v>
      </c>
    </row>
    <row r="1666" spans="1:67" s="10" customFormat="1" x14ac:dyDescent="0.2">
      <c r="A1666" s="240"/>
      <c r="B1666" s="163"/>
      <c r="C1666" s="197"/>
      <c r="D1666" s="165" t="s">
        <v>146</v>
      </c>
      <c r="E1666" s="166" t="s">
        <v>1</v>
      </c>
      <c r="F1666" s="166" t="s">
        <v>287</v>
      </c>
      <c r="G1666" s="164"/>
      <c r="H1666" s="166" t="s">
        <v>1</v>
      </c>
      <c r="I1666" s="167"/>
      <c r="J1666" s="164"/>
      <c r="K1666" s="164"/>
      <c r="L1666" s="168"/>
      <c r="M1666" s="169"/>
      <c r="N1666" s="170"/>
      <c r="O1666" s="170"/>
      <c r="P1666" s="170"/>
      <c r="Q1666" s="170"/>
      <c r="R1666" s="170"/>
      <c r="S1666" s="283"/>
      <c r="T1666" s="290"/>
      <c r="U1666" s="287"/>
      <c r="V1666" s="171"/>
      <c r="AV1666" s="172" t="s">
        <v>146</v>
      </c>
      <c r="AW1666" s="172" t="s">
        <v>79</v>
      </c>
      <c r="AX1666" s="10" t="s">
        <v>73</v>
      </c>
      <c r="AY1666" s="10" t="s">
        <v>28</v>
      </c>
      <c r="AZ1666" s="10" t="s">
        <v>66</v>
      </c>
      <c r="BA1666" s="172" t="s">
        <v>137</v>
      </c>
    </row>
    <row r="1667" spans="1:67" s="11" customFormat="1" x14ac:dyDescent="0.2">
      <c r="A1667" s="241"/>
      <c r="B1667" s="173"/>
      <c r="C1667" s="198"/>
      <c r="D1667" s="165" t="s">
        <v>146</v>
      </c>
      <c r="E1667" s="175" t="s">
        <v>1</v>
      </c>
      <c r="F1667" s="175" t="s">
        <v>162</v>
      </c>
      <c r="G1667" s="174"/>
      <c r="H1667" s="176">
        <v>5</v>
      </c>
      <c r="I1667" s="177"/>
      <c r="J1667" s="174"/>
      <c r="K1667" s="174"/>
      <c r="L1667" s="178"/>
      <c r="M1667" s="179"/>
      <c r="N1667" s="180"/>
      <c r="O1667" s="180"/>
      <c r="P1667" s="180"/>
      <c r="Q1667" s="180"/>
      <c r="R1667" s="180"/>
      <c r="S1667" s="283"/>
      <c r="T1667" s="283">
        <v>0</v>
      </c>
      <c r="U1667" s="287"/>
      <c r="V1667" s="181"/>
      <c r="AV1667" s="182" t="s">
        <v>146</v>
      </c>
      <c r="AW1667" s="182" t="s">
        <v>79</v>
      </c>
      <c r="AX1667" s="11" t="s">
        <v>79</v>
      </c>
      <c r="AY1667" s="11" t="s">
        <v>28</v>
      </c>
      <c r="AZ1667" s="11" t="s">
        <v>66</v>
      </c>
      <c r="BA1667" s="182" t="s">
        <v>137</v>
      </c>
    </row>
    <row r="1668" spans="1:67" s="266" customFormat="1" ht="16.5" customHeight="1" x14ac:dyDescent="0.2">
      <c r="A1668" s="200"/>
      <c r="B1668" s="28"/>
      <c r="C1668" s="196" t="s">
        <v>2284</v>
      </c>
      <c r="D1668" s="154" t="s">
        <v>139</v>
      </c>
      <c r="E1668" s="318" t="s">
        <v>2285</v>
      </c>
      <c r="F1668" s="319" t="s">
        <v>2286</v>
      </c>
      <c r="G1668" s="154" t="s">
        <v>263</v>
      </c>
      <c r="H1668" s="155">
        <v>2</v>
      </c>
      <c r="I1668" s="156">
        <v>1300</v>
      </c>
      <c r="J1668" s="157">
        <f>ROUND(I1668*H1668,2)</f>
        <v>2600</v>
      </c>
      <c r="K1668" s="319" t="s">
        <v>143</v>
      </c>
      <c r="L1668" s="32"/>
      <c r="M1668" s="158" t="s">
        <v>1</v>
      </c>
      <c r="N1668" s="159" t="s">
        <v>38</v>
      </c>
      <c r="O1668" s="53"/>
      <c r="P1668" s="160">
        <f>O1668*H1668</f>
        <v>0</v>
      </c>
      <c r="Q1668" s="160">
        <v>0</v>
      </c>
      <c r="R1668" s="160">
        <f>Q1668*H1668</f>
        <v>0</v>
      </c>
      <c r="S1668" s="283"/>
      <c r="T1668" s="288"/>
      <c r="U1668" s="287"/>
      <c r="V1668" s="161">
        <f>T1668*H1668</f>
        <v>0</v>
      </c>
      <c r="AT1668" s="268" t="s">
        <v>205</v>
      </c>
      <c r="AV1668" s="268" t="s">
        <v>139</v>
      </c>
      <c r="AW1668" s="268" t="s">
        <v>79</v>
      </c>
      <c r="BA1668" s="268" t="s">
        <v>137</v>
      </c>
      <c r="BG1668" s="162">
        <f>IF(N1668="základní",J1668,0)</f>
        <v>0</v>
      </c>
      <c r="BH1668" s="162">
        <f>IF(N1668="snížená",J1668,0)</f>
        <v>2600</v>
      </c>
      <c r="BI1668" s="162">
        <f>IF(N1668="zákl. přenesená",J1668,0)</f>
        <v>0</v>
      </c>
      <c r="BJ1668" s="162">
        <f>IF(N1668="sníž. přenesená",J1668,0)</f>
        <v>0</v>
      </c>
      <c r="BK1668" s="162">
        <f>IF(N1668="nulová",J1668,0)</f>
        <v>0</v>
      </c>
      <c r="BL1668" s="268" t="s">
        <v>79</v>
      </c>
      <c r="BM1668" s="162">
        <f>ROUND(I1668*H1668,2)</f>
        <v>2600</v>
      </c>
      <c r="BN1668" s="268" t="s">
        <v>205</v>
      </c>
      <c r="BO1668" s="268" t="s">
        <v>2287</v>
      </c>
    </row>
    <row r="1669" spans="1:67" s="10" customFormat="1" x14ac:dyDescent="0.2">
      <c r="A1669" s="240"/>
      <c r="B1669" s="163"/>
      <c r="C1669" s="197"/>
      <c r="D1669" s="165" t="s">
        <v>146</v>
      </c>
      <c r="E1669" s="166" t="s">
        <v>1</v>
      </c>
      <c r="F1669" s="166" t="s">
        <v>287</v>
      </c>
      <c r="G1669" s="164"/>
      <c r="H1669" s="166" t="s">
        <v>1</v>
      </c>
      <c r="I1669" s="167"/>
      <c r="J1669" s="164"/>
      <c r="K1669" s="164"/>
      <c r="L1669" s="168"/>
      <c r="M1669" s="169"/>
      <c r="N1669" s="170"/>
      <c r="O1669" s="170"/>
      <c r="P1669" s="170"/>
      <c r="Q1669" s="170"/>
      <c r="R1669" s="170"/>
      <c r="S1669" s="283"/>
      <c r="T1669" s="290"/>
      <c r="U1669" s="287"/>
      <c r="V1669" s="171"/>
      <c r="AV1669" s="172" t="s">
        <v>146</v>
      </c>
      <c r="AW1669" s="172" t="s">
        <v>79</v>
      </c>
      <c r="AX1669" s="10" t="s">
        <v>73</v>
      </c>
      <c r="AY1669" s="10" t="s">
        <v>28</v>
      </c>
      <c r="AZ1669" s="10" t="s">
        <v>66</v>
      </c>
      <c r="BA1669" s="172" t="s">
        <v>137</v>
      </c>
    </row>
    <row r="1670" spans="1:67" s="11" customFormat="1" x14ac:dyDescent="0.2">
      <c r="A1670" s="241"/>
      <c r="B1670" s="173"/>
      <c r="C1670" s="198"/>
      <c r="D1670" s="165" t="s">
        <v>146</v>
      </c>
      <c r="E1670" s="175" t="s">
        <v>1</v>
      </c>
      <c r="F1670" s="175" t="s">
        <v>79</v>
      </c>
      <c r="G1670" s="174"/>
      <c r="H1670" s="176">
        <v>2</v>
      </c>
      <c r="I1670" s="177"/>
      <c r="J1670" s="174"/>
      <c r="K1670" s="174"/>
      <c r="L1670" s="178"/>
      <c r="M1670" s="179"/>
      <c r="N1670" s="180"/>
      <c r="O1670" s="180"/>
      <c r="P1670" s="180"/>
      <c r="Q1670" s="180"/>
      <c r="R1670" s="180"/>
      <c r="S1670" s="283"/>
      <c r="T1670" s="283">
        <v>0</v>
      </c>
      <c r="U1670" s="287"/>
      <c r="V1670" s="181"/>
      <c r="AV1670" s="182" t="s">
        <v>146</v>
      </c>
      <c r="AW1670" s="182" t="s">
        <v>79</v>
      </c>
      <c r="AX1670" s="11" t="s">
        <v>79</v>
      </c>
      <c r="AY1670" s="11" t="s">
        <v>28</v>
      </c>
      <c r="AZ1670" s="11" t="s">
        <v>66</v>
      </c>
      <c r="BA1670" s="182" t="s">
        <v>137</v>
      </c>
    </row>
    <row r="1671" spans="1:67" s="266" customFormat="1" ht="16.5" customHeight="1" x14ac:dyDescent="0.2">
      <c r="A1671" s="200"/>
      <c r="B1671" s="28"/>
      <c r="C1671" s="214" t="s">
        <v>2288</v>
      </c>
      <c r="D1671" s="183" t="s">
        <v>217</v>
      </c>
      <c r="E1671" s="320" t="s">
        <v>2289</v>
      </c>
      <c r="F1671" s="321" t="s">
        <v>2290</v>
      </c>
      <c r="G1671" s="183" t="s">
        <v>263</v>
      </c>
      <c r="H1671" s="184">
        <v>25</v>
      </c>
      <c r="I1671" s="185">
        <v>320</v>
      </c>
      <c r="J1671" s="186">
        <f>ROUND(I1671*H1671,2)</f>
        <v>8000</v>
      </c>
      <c r="K1671" s="321" t="s">
        <v>143</v>
      </c>
      <c r="L1671" s="187"/>
      <c r="M1671" s="188" t="s">
        <v>1</v>
      </c>
      <c r="N1671" s="189" t="s">
        <v>38</v>
      </c>
      <c r="O1671" s="53"/>
      <c r="P1671" s="160">
        <f>O1671*H1671</f>
        <v>0</v>
      </c>
      <c r="Q1671" s="160">
        <v>7.4000000000000003E-3</v>
      </c>
      <c r="R1671" s="160">
        <f>Q1671*H1671</f>
        <v>0.185</v>
      </c>
      <c r="S1671" s="283"/>
      <c r="T1671" s="290"/>
      <c r="U1671" s="287"/>
      <c r="V1671" s="161">
        <f>T1671*H1671</f>
        <v>0</v>
      </c>
      <c r="AT1671" s="268" t="s">
        <v>292</v>
      </c>
      <c r="AV1671" s="268" t="s">
        <v>217</v>
      </c>
      <c r="AW1671" s="268" t="s">
        <v>79</v>
      </c>
      <c r="BA1671" s="268" t="s">
        <v>137</v>
      </c>
      <c r="BG1671" s="162">
        <f>IF(N1671="základní",J1671,0)</f>
        <v>0</v>
      </c>
      <c r="BH1671" s="162">
        <f>IF(N1671="snížená",J1671,0)</f>
        <v>8000</v>
      </c>
      <c r="BI1671" s="162">
        <f>IF(N1671="zákl. přenesená",J1671,0)</f>
        <v>0</v>
      </c>
      <c r="BJ1671" s="162">
        <f>IF(N1671="sníž. přenesená",J1671,0)</f>
        <v>0</v>
      </c>
      <c r="BK1671" s="162">
        <f>IF(N1671="nulová",J1671,0)</f>
        <v>0</v>
      </c>
      <c r="BL1671" s="268" t="s">
        <v>79</v>
      </c>
      <c r="BM1671" s="162">
        <f>ROUND(I1671*H1671,2)</f>
        <v>8000</v>
      </c>
      <c r="BN1671" s="268" t="s">
        <v>205</v>
      </c>
      <c r="BO1671" s="268" t="s">
        <v>2291</v>
      </c>
    </row>
    <row r="1672" spans="1:67" s="11" customFormat="1" x14ac:dyDescent="0.2">
      <c r="A1672" s="241"/>
      <c r="B1672" s="173"/>
      <c r="C1672" s="198"/>
      <c r="D1672" s="165" t="s">
        <v>146</v>
      </c>
      <c r="E1672" s="175" t="s">
        <v>1</v>
      </c>
      <c r="F1672" s="175" t="s">
        <v>255</v>
      </c>
      <c r="G1672" s="174"/>
      <c r="H1672" s="176">
        <v>25</v>
      </c>
      <c r="I1672" s="177"/>
      <c r="J1672" s="174"/>
      <c r="K1672" s="174"/>
      <c r="L1672" s="178"/>
      <c r="M1672" s="179"/>
      <c r="N1672" s="180"/>
      <c r="O1672" s="180"/>
      <c r="P1672" s="180"/>
      <c r="Q1672" s="180"/>
      <c r="R1672" s="180"/>
      <c r="S1672" s="283"/>
      <c r="T1672" s="283">
        <v>0</v>
      </c>
      <c r="U1672" s="287"/>
      <c r="V1672" s="181"/>
      <c r="AV1672" s="182" t="s">
        <v>146</v>
      </c>
      <c r="AW1672" s="182" t="s">
        <v>79</v>
      </c>
      <c r="AX1672" s="11" t="s">
        <v>79</v>
      </c>
      <c r="AY1672" s="11" t="s">
        <v>28</v>
      </c>
      <c r="AZ1672" s="11" t="s">
        <v>66</v>
      </c>
      <c r="BA1672" s="182" t="s">
        <v>137</v>
      </c>
    </row>
    <row r="1673" spans="1:67" s="266" customFormat="1" ht="16.5" customHeight="1" x14ac:dyDescent="0.2">
      <c r="A1673" s="200"/>
      <c r="B1673" s="28"/>
      <c r="C1673" s="214" t="s">
        <v>2292</v>
      </c>
      <c r="D1673" s="183" t="s">
        <v>217</v>
      </c>
      <c r="E1673" s="320" t="s">
        <v>2293</v>
      </c>
      <c r="F1673" s="321" t="s">
        <v>2294</v>
      </c>
      <c r="G1673" s="183" t="s">
        <v>285</v>
      </c>
      <c r="H1673" s="184">
        <v>16</v>
      </c>
      <c r="I1673" s="185">
        <v>220</v>
      </c>
      <c r="J1673" s="186">
        <f>ROUND(I1673*H1673,2)</f>
        <v>3520</v>
      </c>
      <c r="K1673" s="321" t="s">
        <v>1</v>
      </c>
      <c r="L1673" s="187"/>
      <c r="M1673" s="188" t="s">
        <v>1</v>
      </c>
      <c r="N1673" s="189" t="s">
        <v>38</v>
      </c>
      <c r="O1673" s="53"/>
      <c r="P1673" s="160">
        <f>O1673*H1673</f>
        <v>0</v>
      </c>
      <c r="Q1673" s="160">
        <v>1.1000000000000001E-3</v>
      </c>
      <c r="R1673" s="160">
        <f>Q1673*H1673</f>
        <v>1.7600000000000001E-2</v>
      </c>
      <c r="S1673" s="283"/>
      <c r="T1673" s="290"/>
      <c r="U1673" s="287"/>
      <c r="V1673" s="161">
        <f>T1673*H1673</f>
        <v>0</v>
      </c>
      <c r="AT1673" s="268" t="s">
        <v>292</v>
      </c>
      <c r="AV1673" s="268" t="s">
        <v>217</v>
      </c>
      <c r="AW1673" s="268" t="s">
        <v>79</v>
      </c>
      <c r="BA1673" s="268" t="s">
        <v>137</v>
      </c>
      <c r="BG1673" s="162">
        <f>IF(N1673="základní",J1673,0)</f>
        <v>0</v>
      </c>
      <c r="BH1673" s="162">
        <f>IF(N1673="snížená",J1673,0)</f>
        <v>3520</v>
      </c>
      <c r="BI1673" s="162">
        <f>IF(N1673="zákl. přenesená",J1673,0)</f>
        <v>0</v>
      </c>
      <c r="BJ1673" s="162">
        <f>IF(N1673="sníž. přenesená",J1673,0)</f>
        <v>0</v>
      </c>
      <c r="BK1673" s="162">
        <f>IF(N1673="nulová",J1673,0)</f>
        <v>0</v>
      </c>
      <c r="BL1673" s="268" t="s">
        <v>79</v>
      </c>
      <c r="BM1673" s="162">
        <f>ROUND(I1673*H1673,2)</f>
        <v>3520</v>
      </c>
      <c r="BN1673" s="268" t="s">
        <v>205</v>
      </c>
      <c r="BO1673" s="268" t="s">
        <v>2295</v>
      </c>
    </row>
    <row r="1674" spans="1:67" s="11" customFormat="1" x14ac:dyDescent="0.2">
      <c r="A1674" s="241"/>
      <c r="B1674" s="173"/>
      <c r="C1674" s="198"/>
      <c r="D1674" s="165" t="s">
        <v>146</v>
      </c>
      <c r="E1674" s="175" t="s">
        <v>1</v>
      </c>
      <c r="F1674" s="175" t="s">
        <v>205</v>
      </c>
      <c r="G1674" s="174"/>
      <c r="H1674" s="176">
        <v>16</v>
      </c>
      <c r="I1674" s="177"/>
      <c r="J1674" s="174"/>
      <c r="K1674" s="174"/>
      <c r="L1674" s="178"/>
      <c r="M1674" s="179"/>
      <c r="N1674" s="180"/>
      <c r="O1674" s="180"/>
      <c r="P1674" s="180"/>
      <c r="Q1674" s="180"/>
      <c r="R1674" s="180"/>
      <c r="S1674" s="283"/>
      <c r="T1674" s="283">
        <v>0</v>
      </c>
      <c r="U1674" s="287"/>
      <c r="V1674" s="181"/>
      <c r="AV1674" s="182" t="s">
        <v>146</v>
      </c>
      <c r="AW1674" s="182" t="s">
        <v>79</v>
      </c>
      <c r="AX1674" s="11" t="s">
        <v>79</v>
      </c>
      <c r="AY1674" s="11" t="s">
        <v>28</v>
      </c>
      <c r="AZ1674" s="11" t="s">
        <v>66</v>
      </c>
      <c r="BA1674" s="182" t="s">
        <v>137</v>
      </c>
    </row>
    <row r="1675" spans="1:67" s="266" customFormat="1" ht="16.5" customHeight="1" x14ac:dyDescent="0.2">
      <c r="A1675" s="200"/>
      <c r="B1675" s="28"/>
      <c r="C1675" s="214" t="s">
        <v>2296</v>
      </c>
      <c r="D1675" s="183" t="s">
        <v>217</v>
      </c>
      <c r="E1675" s="320" t="s">
        <v>2297</v>
      </c>
      <c r="F1675" s="321" t="s">
        <v>2298</v>
      </c>
      <c r="G1675" s="183" t="s">
        <v>285</v>
      </c>
      <c r="H1675" s="184">
        <v>2</v>
      </c>
      <c r="I1675" s="185">
        <v>620</v>
      </c>
      <c r="J1675" s="186">
        <f>ROUND(I1675*H1675,2)</f>
        <v>1240</v>
      </c>
      <c r="K1675" s="321" t="s">
        <v>143</v>
      </c>
      <c r="L1675" s="187"/>
      <c r="M1675" s="188" t="s">
        <v>1</v>
      </c>
      <c r="N1675" s="189" t="s">
        <v>38</v>
      </c>
      <c r="O1675" s="53"/>
      <c r="P1675" s="160">
        <f>O1675*H1675</f>
        <v>0</v>
      </c>
      <c r="Q1675" s="160">
        <v>3.7000000000000002E-3</v>
      </c>
      <c r="R1675" s="160">
        <f>Q1675*H1675</f>
        <v>7.4000000000000003E-3</v>
      </c>
      <c r="S1675" s="283"/>
      <c r="T1675" s="290"/>
      <c r="U1675" s="287"/>
      <c r="V1675" s="161">
        <f>T1675*H1675</f>
        <v>0</v>
      </c>
      <c r="AT1675" s="268" t="s">
        <v>292</v>
      </c>
      <c r="AV1675" s="268" t="s">
        <v>217</v>
      </c>
      <c r="AW1675" s="268" t="s">
        <v>79</v>
      </c>
      <c r="BA1675" s="268" t="s">
        <v>137</v>
      </c>
      <c r="BG1675" s="162">
        <f>IF(N1675="základní",J1675,0)</f>
        <v>0</v>
      </c>
      <c r="BH1675" s="162">
        <f>IF(N1675="snížená",J1675,0)</f>
        <v>1240</v>
      </c>
      <c r="BI1675" s="162">
        <f>IF(N1675="zákl. přenesená",J1675,0)</f>
        <v>0</v>
      </c>
      <c r="BJ1675" s="162">
        <f>IF(N1675="sníž. přenesená",J1675,0)</f>
        <v>0</v>
      </c>
      <c r="BK1675" s="162">
        <f>IF(N1675="nulová",J1675,0)</f>
        <v>0</v>
      </c>
      <c r="BL1675" s="268" t="s">
        <v>79</v>
      </c>
      <c r="BM1675" s="162">
        <f>ROUND(I1675*H1675,2)</f>
        <v>1240</v>
      </c>
      <c r="BN1675" s="268" t="s">
        <v>205</v>
      </c>
      <c r="BO1675" s="268" t="s">
        <v>2299</v>
      </c>
    </row>
    <row r="1676" spans="1:67" s="11" customFormat="1" x14ac:dyDescent="0.2">
      <c r="A1676" s="241"/>
      <c r="B1676" s="173"/>
      <c r="C1676" s="198"/>
      <c r="D1676" s="165" t="s">
        <v>146</v>
      </c>
      <c r="E1676" s="175" t="s">
        <v>1</v>
      </c>
      <c r="F1676" s="175" t="s">
        <v>79</v>
      </c>
      <c r="G1676" s="174"/>
      <c r="H1676" s="176">
        <v>2</v>
      </c>
      <c r="I1676" s="177"/>
      <c r="J1676" s="174"/>
      <c r="K1676" s="174"/>
      <c r="L1676" s="178"/>
      <c r="M1676" s="179"/>
      <c r="N1676" s="180"/>
      <c r="O1676" s="180"/>
      <c r="P1676" s="180"/>
      <c r="Q1676" s="180"/>
      <c r="R1676" s="180"/>
      <c r="S1676" s="283"/>
      <c r="T1676" s="283">
        <v>0</v>
      </c>
      <c r="U1676" s="287"/>
      <c r="V1676" s="181"/>
      <c r="AV1676" s="182" t="s">
        <v>146</v>
      </c>
      <c r="AW1676" s="182" t="s">
        <v>79</v>
      </c>
      <c r="AX1676" s="11" t="s">
        <v>79</v>
      </c>
      <c r="AY1676" s="11" t="s">
        <v>28</v>
      </c>
      <c r="AZ1676" s="11" t="s">
        <v>66</v>
      </c>
      <c r="BA1676" s="182" t="s">
        <v>137</v>
      </c>
    </row>
    <row r="1677" spans="1:67" s="266" customFormat="1" ht="16.5" customHeight="1" x14ac:dyDescent="0.2">
      <c r="A1677" s="200"/>
      <c r="B1677" s="28"/>
      <c r="C1677" s="214" t="s">
        <v>2300</v>
      </c>
      <c r="D1677" s="183" t="s">
        <v>217</v>
      </c>
      <c r="E1677" s="320" t="s">
        <v>2301</v>
      </c>
      <c r="F1677" s="321" t="s">
        <v>2302</v>
      </c>
      <c r="G1677" s="183" t="s">
        <v>285</v>
      </c>
      <c r="H1677" s="184">
        <v>7</v>
      </c>
      <c r="I1677" s="185">
        <v>30</v>
      </c>
      <c r="J1677" s="186">
        <f>ROUND(I1677*H1677,2)</f>
        <v>210</v>
      </c>
      <c r="K1677" s="321" t="s">
        <v>143</v>
      </c>
      <c r="L1677" s="187"/>
      <c r="M1677" s="188" t="s">
        <v>1</v>
      </c>
      <c r="N1677" s="189" t="s">
        <v>38</v>
      </c>
      <c r="O1677" s="53"/>
      <c r="P1677" s="160">
        <f>O1677*H1677</f>
        <v>0</v>
      </c>
      <c r="Q1677" s="160">
        <v>4.0000000000000003E-5</v>
      </c>
      <c r="R1677" s="160">
        <f>Q1677*H1677</f>
        <v>2.8000000000000003E-4</v>
      </c>
      <c r="S1677" s="283"/>
      <c r="T1677" s="290"/>
      <c r="U1677" s="287"/>
      <c r="V1677" s="161">
        <f>T1677*H1677</f>
        <v>0</v>
      </c>
      <c r="AT1677" s="268" t="s">
        <v>292</v>
      </c>
      <c r="AV1677" s="268" t="s">
        <v>217</v>
      </c>
      <c r="AW1677" s="268" t="s">
        <v>79</v>
      </c>
      <c r="BA1677" s="268" t="s">
        <v>137</v>
      </c>
      <c r="BG1677" s="162">
        <f>IF(N1677="základní",J1677,0)</f>
        <v>0</v>
      </c>
      <c r="BH1677" s="162">
        <f>IF(N1677="snížená",J1677,0)</f>
        <v>210</v>
      </c>
      <c r="BI1677" s="162">
        <f>IF(N1677="zákl. přenesená",J1677,0)</f>
        <v>0</v>
      </c>
      <c r="BJ1677" s="162">
        <f>IF(N1677="sníž. přenesená",J1677,0)</f>
        <v>0</v>
      </c>
      <c r="BK1677" s="162">
        <f>IF(N1677="nulová",J1677,0)</f>
        <v>0</v>
      </c>
      <c r="BL1677" s="268" t="s">
        <v>79</v>
      </c>
      <c r="BM1677" s="162">
        <f>ROUND(I1677*H1677,2)</f>
        <v>210</v>
      </c>
      <c r="BN1677" s="268" t="s">
        <v>205</v>
      </c>
      <c r="BO1677" s="268" t="s">
        <v>2303</v>
      </c>
    </row>
    <row r="1678" spans="1:67" s="11" customFormat="1" x14ac:dyDescent="0.2">
      <c r="A1678" s="241"/>
      <c r="B1678" s="173"/>
      <c r="C1678" s="198"/>
      <c r="D1678" s="165" t="s">
        <v>146</v>
      </c>
      <c r="E1678" s="175" t="s">
        <v>1</v>
      </c>
      <c r="F1678" s="175" t="s">
        <v>172</v>
      </c>
      <c r="G1678" s="174"/>
      <c r="H1678" s="176">
        <v>7</v>
      </c>
      <c r="I1678" s="177"/>
      <c r="J1678" s="174"/>
      <c r="K1678" s="174"/>
      <c r="L1678" s="178"/>
      <c r="M1678" s="179"/>
      <c r="N1678" s="180"/>
      <c r="O1678" s="180"/>
      <c r="P1678" s="180"/>
      <c r="Q1678" s="180"/>
      <c r="R1678" s="180"/>
      <c r="S1678" s="283"/>
      <c r="T1678" s="283">
        <v>0</v>
      </c>
      <c r="U1678" s="287"/>
      <c r="V1678" s="181"/>
      <c r="AV1678" s="182" t="s">
        <v>146</v>
      </c>
      <c r="AW1678" s="182" t="s">
        <v>79</v>
      </c>
      <c r="AX1678" s="11" t="s">
        <v>79</v>
      </c>
      <c r="AY1678" s="11" t="s">
        <v>28</v>
      </c>
      <c r="AZ1678" s="11" t="s">
        <v>66</v>
      </c>
      <c r="BA1678" s="182" t="s">
        <v>137</v>
      </c>
    </row>
    <row r="1679" spans="1:67" s="266" customFormat="1" ht="16.5" customHeight="1" x14ac:dyDescent="0.2">
      <c r="A1679" s="200"/>
      <c r="B1679" s="28"/>
      <c r="C1679" s="214" t="s">
        <v>2304</v>
      </c>
      <c r="D1679" s="183" t="s">
        <v>217</v>
      </c>
      <c r="E1679" s="320" t="s">
        <v>2305</v>
      </c>
      <c r="F1679" s="321" t="s">
        <v>2306</v>
      </c>
      <c r="G1679" s="183" t="s">
        <v>285</v>
      </c>
      <c r="H1679" s="184">
        <v>7</v>
      </c>
      <c r="I1679" s="185">
        <v>90</v>
      </c>
      <c r="J1679" s="186">
        <f>ROUND(I1679*H1679,2)</f>
        <v>630</v>
      </c>
      <c r="K1679" s="321" t="s">
        <v>143</v>
      </c>
      <c r="L1679" s="187"/>
      <c r="M1679" s="188" t="s">
        <v>1</v>
      </c>
      <c r="N1679" s="189" t="s">
        <v>38</v>
      </c>
      <c r="O1679" s="53"/>
      <c r="P1679" s="160">
        <f>O1679*H1679</f>
        <v>0</v>
      </c>
      <c r="Q1679" s="160">
        <v>1.8000000000000001E-4</v>
      </c>
      <c r="R1679" s="160">
        <f>Q1679*H1679</f>
        <v>1.2600000000000001E-3</v>
      </c>
      <c r="S1679" s="283"/>
      <c r="T1679" s="290"/>
      <c r="U1679" s="287"/>
      <c r="V1679" s="161">
        <f>T1679*H1679</f>
        <v>0</v>
      </c>
      <c r="AT1679" s="268" t="s">
        <v>292</v>
      </c>
      <c r="AV1679" s="268" t="s">
        <v>217</v>
      </c>
      <c r="AW1679" s="268" t="s">
        <v>79</v>
      </c>
      <c r="BA1679" s="268" t="s">
        <v>137</v>
      </c>
      <c r="BG1679" s="162">
        <f>IF(N1679="základní",J1679,0)</f>
        <v>0</v>
      </c>
      <c r="BH1679" s="162">
        <f>IF(N1679="snížená",J1679,0)</f>
        <v>630</v>
      </c>
      <c r="BI1679" s="162">
        <f>IF(N1679="zákl. přenesená",J1679,0)</f>
        <v>0</v>
      </c>
      <c r="BJ1679" s="162">
        <f>IF(N1679="sníž. přenesená",J1679,0)</f>
        <v>0</v>
      </c>
      <c r="BK1679" s="162">
        <f>IF(N1679="nulová",J1679,0)</f>
        <v>0</v>
      </c>
      <c r="BL1679" s="268" t="s">
        <v>79</v>
      </c>
      <c r="BM1679" s="162">
        <f>ROUND(I1679*H1679,2)</f>
        <v>630</v>
      </c>
      <c r="BN1679" s="268" t="s">
        <v>205</v>
      </c>
      <c r="BO1679" s="268" t="s">
        <v>2307</v>
      </c>
    </row>
    <row r="1680" spans="1:67" s="11" customFormat="1" x14ac:dyDescent="0.2">
      <c r="A1680" s="241"/>
      <c r="B1680" s="173"/>
      <c r="C1680" s="198"/>
      <c r="D1680" s="165" t="s">
        <v>146</v>
      </c>
      <c r="E1680" s="175" t="s">
        <v>1</v>
      </c>
      <c r="F1680" s="175" t="s">
        <v>172</v>
      </c>
      <c r="G1680" s="174"/>
      <c r="H1680" s="176">
        <v>7</v>
      </c>
      <c r="I1680" s="177"/>
      <c r="J1680" s="174"/>
      <c r="K1680" s="174"/>
      <c r="L1680" s="178"/>
      <c r="M1680" s="179"/>
      <c r="N1680" s="180"/>
      <c r="O1680" s="180"/>
      <c r="P1680" s="180"/>
      <c r="Q1680" s="180"/>
      <c r="R1680" s="180"/>
      <c r="S1680" s="283"/>
      <c r="T1680" s="283">
        <v>0</v>
      </c>
      <c r="U1680" s="287"/>
      <c r="V1680" s="181"/>
      <c r="AV1680" s="182" t="s">
        <v>146</v>
      </c>
      <c r="AW1680" s="182" t="s">
        <v>79</v>
      </c>
      <c r="AX1680" s="11" t="s">
        <v>79</v>
      </c>
      <c r="AY1680" s="11" t="s">
        <v>28</v>
      </c>
      <c r="AZ1680" s="11" t="s">
        <v>66</v>
      </c>
      <c r="BA1680" s="182" t="s">
        <v>137</v>
      </c>
    </row>
    <row r="1681" spans="1:67" s="266" customFormat="1" ht="16.5" customHeight="1" x14ac:dyDescent="0.2">
      <c r="A1681" s="200"/>
      <c r="B1681" s="28"/>
      <c r="C1681" s="196" t="s">
        <v>2308</v>
      </c>
      <c r="D1681" s="154" t="s">
        <v>139</v>
      </c>
      <c r="E1681" s="318" t="s">
        <v>2309</v>
      </c>
      <c r="F1681" s="319" t="s">
        <v>2310</v>
      </c>
      <c r="G1681" s="154" t="s">
        <v>1017</v>
      </c>
      <c r="H1681" s="190">
        <v>581.29999999999995</v>
      </c>
      <c r="I1681" s="156">
        <v>0.56000000000000005</v>
      </c>
      <c r="J1681" s="157">
        <f>ROUND(I1681*H1681,2)</f>
        <v>325.52999999999997</v>
      </c>
      <c r="K1681" s="319" t="s">
        <v>143</v>
      </c>
      <c r="L1681" s="32"/>
      <c r="M1681" s="158" t="s">
        <v>1</v>
      </c>
      <c r="N1681" s="159" t="s">
        <v>38</v>
      </c>
      <c r="O1681" s="53"/>
      <c r="P1681" s="160">
        <f>O1681*H1681</f>
        <v>0</v>
      </c>
      <c r="Q1681" s="160">
        <v>0</v>
      </c>
      <c r="R1681" s="160">
        <f>Q1681*H1681</f>
        <v>0</v>
      </c>
      <c r="S1681" s="283"/>
      <c r="T1681" s="271"/>
      <c r="U1681" s="287"/>
      <c r="V1681" s="161">
        <f>T1681*H1681</f>
        <v>0</v>
      </c>
      <c r="AT1681" s="268" t="s">
        <v>205</v>
      </c>
      <c r="AV1681" s="268" t="s">
        <v>139</v>
      </c>
      <c r="AW1681" s="268" t="s">
        <v>79</v>
      </c>
      <c r="BA1681" s="268" t="s">
        <v>137</v>
      </c>
      <c r="BG1681" s="162">
        <f>IF(N1681="základní",J1681,0)</f>
        <v>0</v>
      </c>
      <c r="BH1681" s="162">
        <f>IF(N1681="snížená",J1681,0)</f>
        <v>325.52999999999997</v>
      </c>
      <c r="BI1681" s="162">
        <f>IF(N1681="zákl. přenesená",J1681,0)</f>
        <v>0</v>
      </c>
      <c r="BJ1681" s="162">
        <f>IF(N1681="sníž. přenesená",J1681,0)</f>
        <v>0</v>
      </c>
      <c r="BK1681" s="162">
        <f>IF(N1681="nulová",J1681,0)</f>
        <v>0</v>
      </c>
      <c r="BL1681" s="268" t="s">
        <v>79</v>
      </c>
      <c r="BM1681" s="162">
        <f>ROUND(I1681*H1681,2)</f>
        <v>325.52999999999997</v>
      </c>
      <c r="BN1681" s="268" t="s">
        <v>205</v>
      </c>
      <c r="BO1681" s="268" t="s">
        <v>2311</v>
      </c>
    </row>
    <row r="1682" spans="1:67" s="9" customFormat="1" ht="25.9" customHeight="1" x14ac:dyDescent="0.2">
      <c r="A1682" s="239"/>
      <c r="B1682" s="138"/>
      <c r="C1682" s="213"/>
      <c r="D1682" s="140" t="s">
        <v>65</v>
      </c>
      <c r="E1682" s="141" t="s">
        <v>2312</v>
      </c>
      <c r="F1682" s="141" t="s">
        <v>2313</v>
      </c>
      <c r="G1682" s="139"/>
      <c r="H1682" s="139"/>
      <c r="I1682" s="142"/>
      <c r="J1682" s="143">
        <f>BM1682</f>
        <v>210517</v>
      </c>
      <c r="K1682" s="139"/>
      <c r="L1682" s="144"/>
      <c r="M1682" s="145"/>
      <c r="N1682" s="146"/>
      <c r="O1682" s="146"/>
      <c r="P1682" s="147">
        <f>SUM(P1683:P1691)</f>
        <v>0</v>
      </c>
      <c r="Q1682" s="146"/>
      <c r="R1682" s="147">
        <f>SUM(R1683:R1691)</f>
        <v>0</v>
      </c>
      <c r="S1682" s="270">
        <f>SUM(S1683:S1691)</f>
        <v>0</v>
      </c>
      <c r="T1682" s="283">
        <v>0</v>
      </c>
      <c r="U1682" s="272">
        <f>SUM(U1683:U1691)</f>
        <v>0</v>
      </c>
      <c r="V1682" s="148">
        <f>SUM(V1683:V1691)</f>
        <v>0</v>
      </c>
      <c r="AT1682" s="149" t="s">
        <v>162</v>
      </c>
      <c r="AV1682" s="150" t="s">
        <v>65</v>
      </c>
      <c r="AW1682" s="150" t="s">
        <v>66</v>
      </c>
      <c r="BA1682" s="149" t="s">
        <v>137</v>
      </c>
      <c r="BM1682" s="151">
        <f>SUM(BM1683:BM1691)</f>
        <v>210517</v>
      </c>
    </row>
    <row r="1683" spans="1:67" s="266" customFormat="1" ht="16.5" customHeight="1" x14ac:dyDescent="0.2">
      <c r="A1683" s="200"/>
      <c r="B1683" s="28"/>
      <c r="C1683" s="196" t="s">
        <v>2314</v>
      </c>
      <c r="D1683" s="154" t="s">
        <v>139</v>
      </c>
      <c r="E1683" s="318" t="s">
        <v>2315</v>
      </c>
      <c r="F1683" s="319" t="s">
        <v>2316</v>
      </c>
      <c r="G1683" s="154" t="s">
        <v>2317</v>
      </c>
      <c r="H1683" s="155">
        <v>1</v>
      </c>
      <c r="I1683" s="156">
        <v>1000</v>
      </c>
      <c r="J1683" s="157">
        <f t="shared" ref="J1683:J1691" si="1">ROUND(I1683*H1683,2)</f>
        <v>1000</v>
      </c>
      <c r="K1683" s="319" t="s">
        <v>143</v>
      </c>
      <c r="L1683" s="32"/>
      <c r="M1683" s="158" t="s">
        <v>1</v>
      </c>
      <c r="N1683" s="159" t="s">
        <v>38</v>
      </c>
      <c r="O1683" s="53"/>
      <c r="P1683" s="160">
        <f t="shared" ref="P1683:P1691" si="2">O1683*H1683</f>
        <v>0</v>
      </c>
      <c r="Q1683" s="160">
        <v>0</v>
      </c>
      <c r="R1683" s="160">
        <f t="shared" ref="R1683:R1691" si="3">Q1683*H1683</f>
        <v>0</v>
      </c>
      <c r="S1683" s="283"/>
      <c r="T1683" s="283">
        <v>0</v>
      </c>
      <c r="U1683" s="287"/>
      <c r="V1683" s="161">
        <f t="shared" ref="V1683:V1691" si="4">T1683*H1683</f>
        <v>0</v>
      </c>
      <c r="AT1683" s="268" t="s">
        <v>2318</v>
      </c>
      <c r="AV1683" s="268" t="s">
        <v>139</v>
      </c>
      <c r="AW1683" s="268" t="s">
        <v>73</v>
      </c>
      <c r="BA1683" s="268" t="s">
        <v>137</v>
      </c>
      <c r="BG1683" s="162">
        <f t="shared" ref="BG1683:BG1691" si="5">IF(N1683="základní",J1683,0)</f>
        <v>0</v>
      </c>
      <c r="BH1683" s="162">
        <f t="shared" ref="BH1683:BH1691" si="6">IF(N1683="snížená",J1683,0)</f>
        <v>1000</v>
      </c>
      <c r="BI1683" s="162">
        <f t="shared" ref="BI1683:BI1691" si="7">IF(N1683="zákl. přenesená",J1683,0)</f>
        <v>0</v>
      </c>
      <c r="BJ1683" s="162">
        <f t="shared" ref="BJ1683:BJ1691" si="8">IF(N1683="sníž. přenesená",J1683,0)</f>
        <v>0</v>
      </c>
      <c r="BK1683" s="162">
        <f t="shared" ref="BK1683:BK1691" si="9">IF(N1683="nulová",J1683,0)</f>
        <v>0</v>
      </c>
      <c r="BL1683" s="268" t="s">
        <v>79</v>
      </c>
      <c r="BM1683" s="162">
        <f t="shared" ref="BM1683:BM1691" si="10">ROUND(I1683*H1683,2)</f>
        <v>1000</v>
      </c>
      <c r="BN1683" s="268" t="s">
        <v>2318</v>
      </c>
      <c r="BO1683" s="268" t="s">
        <v>2319</v>
      </c>
    </row>
    <row r="1684" spans="1:67" s="266" customFormat="1" ht="16.5" customHeight="1" x14ac:dyDescent="0.2">
      <c r="A1684" s="200"/>
      <c r="B1684" s="28"/>
      <c r="C1684" s="232" t="s">
        <v>2601</v>
      </c>
      <c r="D1684" s="233" t="s">
        <v>139</v>
      </c>
      <c r="E1684" s="332" t="s">
        <v>2315</v>
      </c>
      <c r="F1684" s="334" t="s">
        <v>2316</v>
      </c>
      <c r="G1684" s="233" t="s">
        <v>2317</v>
      </c>
      <c r="H1684" s="234">
        <v>1</v>
      </c>
      <c r="I1684" s="235">
        <v>2000</v>
      </c>
      <c r="J1684" s="236">
        <f t="shared" ref="J1684" si="11">ROUND(I1684*H1684,2)</f>
        <v>2000</v>
      </c>
      <c r="K1684" s="334" t="s">
        <v>143</v>
      </c>
      <c r="L1684" s="32"/>
      <c r="M1684" s="158" t="s">
        <v>1</v>
      </c>
      <c r="N1684" s="159" t="s">
        <v>38</v>
      </c>
      <c r="O1684" s="53"/>
      <c r="P1684" s="160">
        <f t="shared" ref="P1684" si="12">O1684*H1684</f>
        <v>0</v>
      </c>
      <c r="Q1684" s="160">
        <v>0</v>
      </c>
      <c r="R1684" s="160">
        <f t="shared" ref="R1684" si="13">Q1684*H1684</f>
        <v>0</v>
      </c>
      <c r="S1684" s="283"/>
      <c r="T1684" s="283">
        <v>0</v>
      </c>
      <c r="U1684" s="287"/>
      <c r="V1684" s="161">
        <f t="shared" ref="V1684" si="14">T1684*H1684</f>
        <v>0</v>
      </c>
      <c r="AT1684" s="268" t="s">
        <v>2318</v>
      </c>
      <c r="AV1684" s="268" t="s">
        <v>139</v>
      </c>
      <c r="AW1684" s="268" t="s">
        <v>73</v>
      </c>
      <c r="BA1684" s="268" t="s">
        <v>137</v>
      </c>
      <c r="BG1684" s="162">
        <f t="shared" ref="BG1684" si="15">IF(N1684="základní",J1684,0)</f>
        <v>0</v>
      </c>
      <c r="BH1684" s="162">
        <f t="shared" ref="BH1684" si="16">IF(N1684="snížená",J1684,0)</f>
        <v>2000</v>
      </c>
      <c r="BI1684" s="162">
        <f t="shared" ref="BI1684" si="17">IF(N1684="zákl. přenesená",J1684,0)</f>
        <v>0</v>
      </c>
      <c r="BJ1684" s="162">
        <f t="shared" ref="BJ1684" si="18">IF(N1684="sníž. přenesená",J1684,0)</f>
        <v>0</v>
      </c>
      <c r="BK1684" s="162">
        <f t="shared" ref="BK1684" si="19">IF(N1684="nulová",J1684,0)</f>
        <v>0</v>
      </c>
      <c r="BL1684" s="268" t="s">
        <v>79</v>
      </c>
      <c r="BM1684" s="162">
        <f t="shared" ref="BM1684" si="20">ROUND(I1684*H1684,2)</f>
        <v>2000</v>
      </c>
      <c r="BN1684" s="268" t="s">
        <v>2318</v>
      </c>
      <c r="BO1684" s="268" t="s">
        <v>2319</v>
      </c>
    </row>
    <row r="1685" spans="1:67" s="266" customFormat="1" ht="16.5" customHeight="1" x14ac:dyDescent="0.2">
      <c r="A1685" s="200"/>
      <c r="B1685" s="28"/>
      <c r="C1685" s="196" t="s">
        <v>2320</v>
      </c>
      <c r="D1685" s="154" t="s">
        <v>139</v>
      </c>
      <c r="E1685" s="318" t="s">
        <v>2321</v>
      </c>
      <c r="F1685" s="319" t="s">
        <v>2322</v>
      </c>
      <c r="G1685" s="154" t="s">
        <v>2317</v>
      </c>
      <c r="H1685" s="155">
        <v>1</v>
      </c>
      <c r="I1685" s="156">
        <v>1000</v>
      </c>
      <c r="J1685" s="157">
        <f t="shared" si="1"/>
        <v>1000</v>
      </c>
      <c r="K1685" s="319" t="s">
        <v>143</v>
      </c>
      <c r="L1685" s="32"/>
      <c r="M1685" s="158" t="s">
        <v>1</v>
      </c>
      <c r="N1685" s="159" t="s">
        <v>38</v>
      </c>
      <c r="O1685" s="53"/>
      <c r="P1685" s="160">
        <f t="shared" si="2"/>
        <v>0</v>
      </c>
      <c r="Q1685" s="160">
        <v>0</v>
      </c>
      <c r="R1685" s="160">
        <f t="shared" si="3"/>
        <v>0</v>
      </c>
      <c r="S1685" s="283"/>
      <c r="T1685" s="283">
        <v>0</v>
      </c>
      <c r="U1685" s="287"/>
      <c r="V1685" s="161">
        <f t="shared" si="4"/>
        <v>0</v>
      </c>
      <c r="AT1685" s="268" t="s">
        <v>2318</v>
      </c>
      <c r="AV1685" s="268" t="s">
        <v>139</v>
      </c>
      <c r="AW1685" s="268" t="s">
        <v>73</v>
      </c>
      <c r="BA1685" s="268" t="s">
        <v>137</v>
      </c>
      <c r="BG1685" s="162">
        <f t="shared" si="5"/>
        <v>0</v>
      </c>
      <c r="BH1685" s="162">
        <f t="shared" si="6"/>
        <v>1000</v>
      </c>
      <c r="BI1685" s="162">
        <f t="shared" si="7"/>
        <v>0</v>
      </c>
      <c r="BJ1685" s="162">
        <f t="shared" si="8"/>
        <v>0</v>
      </c>
      <c r="BK1685" s="162">
        <f t="shared" si="9"/>
        <v>0</v>
      </c>
      <c r="BL1685" s="268" t="s">
        <v>79</v>
      </c>
      <c r="BM1685" s="162">
        <f t="shared" si="10"/>
        <v>1000</v>
      </c>
      <c r="BN1685" s="268" t="s">
        <v>2318</v>
      </c>
      <c r="BO1685" s="268" t="s">
        <v>2323</v>
      </c>
    </row>
    <row r="1686" spans="1:67" s="266" customFormat="1" ht="16.5" customHeight="1" x14ac:dyDescent="0.2">
      <c r="A1686" s="200"/>
      <c r="B1686" s="28"/>
      <c r="C1686" s="196" t="s">
        <v>2324</v>
      </c>
      <c r="D1686" s="154" t="s">
        <v>139</v>
      </c>
      <c r="E1686" s="318" t="s">
        <v>2325</v>
      </c>
      <c r="F1686" s="319" t="s">
        <v>2326</v>
      </c>
      <c r="G1686" s="154" t="s">
        <v>2317</v>
      </c>
      <c r="H1686" s="155">
        <v>1</v>
      </c>
      <c r="I1686" s="156">
        <v>5000</v>
      </c>
      <c r="J1686" s="157">
        <f t="shared" si="1"/>
        <v>5000</v>
      </c>
      <c r="K1686" s="319" t="s">
        <v>143</v>
      </c>
      <c r="L1686" s="32"/>
      <c r="M1686" s="158" t="s">
        <v>1</v>
      </c>
      <c r="N1686" s="159" t="s">
        <v>38</v>
      </c>
      <c r="O1686" s="53"/>
      <c r="P1686" s="160">
        <f t="shared" si="2"/>
        <v>0</v>
      </c>
      <c r="Q1686" s="160">
        <v>0</v>
      </c>
      <c r="R1686" s="160">
        <f t="shared" si="3"/>
        <v>0</v>
      </c>
      <c r="S1686" s="283"/>
      <c r="T1686" s="283">
        <v>0</v>
      </c>
      <c r="U1686" s="287"/>
      <c r="V1686" s="161">
        <f t="shared" si="4"/>
        <v>0</v>
      </c>
      <c r="AT1686" s="268" t="s">
        <v>2318</v>
      </c>
      <c r="AV1686" s="268" t="s">
        <v>139</v>
      </c>
      <c r="AW1686" s="268" t="s">
        <v>73</v>
      </c>
      <c r="BA1686" s="268" t="s">
        <v>137</v>
      </c>
      <c r="BG1686" s="162">
        <f t="shared" si="5"/>
        <v>0</v>
      </c>
      <c r="BH1686" s="162">
        <f t="shared" si="6"/>
        <v>5000</v>
      </c>
      <c r="BI1686" s="162">
        <f t="shared" si="7"/>
        <v>0</v>
      </c>
      <c r="BJ1686" s="162">
        <f t="shared" si="8"/>
        <v>0</v>
      </c>
      <c r="BK1686" s="162">
        <f t="shared" si="9"/>
        <v>0</v>
      </c>
      <c r="BL1686" s="268" t="s">
        <v>79</v>
      </c>
      <c r="BM1686" s="162">
        <f t="shared" si="10"/>
        <v>5000</v>
      </c>
      <c r="BN1686" s="268" t="s">
        <v>2318</v>
      </c>
      <c r="BO1686" s="268" t="s">
        <v>2327</v>
      </c>
    </row>
    <row r="1687" spans="1:67" s="266" customFormat="1" ht="16.5" customHeight="1" x14ac:dyDescent="0.2">
      <c r="A1687" s="200"/>
      <c r="B1687" s="28"/>
      <c r="C1687" s="196" t="s">
        <v>2328</v>
      </c>
      <c r="D1687" s="154" t="s">
        <v>139</v>
      </c>
      <c r="E1687" s="318" t="s">
        <v>2329</v>
      </c>
      <c r="F1687" s="319" t="s">
        <v>2330</v>
      </c>
      <c r="G1687" s="154" t="s">
        <v>2317</v>
      </c>
      <c r="H1687" s="155">
        <v>1</v>
      </c>
      <c r="I1687" s="156">
        <v>1000</v>
      </c>
      <c r="J1687" s="157">
        <f t="shared" si="1"/>
        <v>1000</v>
      </c>
      <c r="K1687" s="319" t="s">
        <v>143</v>
      </c>
      <c r="L1687" s="32"/>
      <c r="M1687" s="158" t="s">
        <v>1</v>
      </c>
      <c r="N1687" s="159" t="s">
        <v>38</v>
      </c>
      <c r="O1687" s="53"/>
      <c r="P1687" s="160">
        <f t="shared" si="2"/>
        <v>0</v>
      </c>
      <c r="Q1687" s="160">
        <v>0</v>
      </c>
      <c r="R1687" s="160">
        <f t="shared" si="3"/>
        <v>0</v>
      </c>
      <c r="S1687" s="283"/>
      <c r="T1687" s="283">
        <v>0</v>
      </c>
      <c r="U1687" s="287"/>
      <c r="V1687" s="161">
        <f t="shared" si="4"/>
        <v>0</v>
      </c>
      <c r="AT1687" s="268" t="s">
        <v>2318</v>
      </c>
      <c r="AV1687" s="268" t="s">
        <v>139</v>
      </c>
      <c r="AW1687" s="268" t="s">
        <v>73</v>
      </c>
      <c r="BA1687" s="268" t="s">
        <v>137</v>
      </c>
      <c r="BG1687" s="162">
        <f t="shared" si="5"/>
        <v>0</v>
      </c>
      <c r="BH1687" s="162">
        <f t="shared" si="6"/>
        <v>1000</v>
      </c>
      <c r="BI1687" s="162">
        <f t="shared" si="7"/>
        <v>0</v>
      </c>
      <c r="BJ1687" s="162">
        <f t="shared" si="8"/>
        <v>0</v>
      </c>
      <c r="BK1687" s="162">
        <f t="shared" si="9"/>
        <v>0</v>
      </c>
      <c r="BL1687" s="268" t="s">
        <v>79</v>
      </c>
      <c r="BM1687" s="162">
        <f t="shared" si="10"/>
        <v>1000</v>
      </c>
      <c r="BN1687" s="268" t="s">
        <v>2318</v>
      </c>
      <c r="BO1687" s="268" t="s">
        <v>2331</v>
      </c>
    </row>
    <row r="1688" spans="1:67" s="266" customFormat="1" ht="16.5" customHeight="1" x14ac:dyDescent="0.2">
      <c r="A1688" s="200"/>
      <c r="B1688" s="28"/>
      <c r="C1688" s="196" t="s">
        <v>2332</v>
      </c>
      <c r="D1688" s="154" t="s">
        <v>139</v>
      </c>
      <c r="E1688" s="318" t="s">
        <v>2333</v>
      </c>
      <c r="F1688" s="319" t="s">
        <v>2334</v>
      </c>
      <c r="G1688" s="154" t="s">
        <v>2317</v>
      </c>
      <c r="H1688" s="155">
        <v>1</v>
      </c>
      <c r="I1688" s="156">
        <v>158500</v>
      </c>
      <c r="J1688" s="157">
        <f t="shared" si="1"/>
        <v>158500</v>
      </c>
      <c r="K1688" s="319" t="s">
        <v>143</v>
      </c>
      <c r="L1688" s="32"/>
      <c r="M1688" s="158" t="s">
        <v>1</v>
      </c>
      <c r="N1688" s="159" t="s">
        <v>38</v>
      </c>
      <c r="O1688" s="53"/>
      <c r="P1688" s="160">
        <f t="shared" si="2"/>
        <v>0</v>
      </c>
      <c r="Q1688" s="160">
        <v>0</v>
      </c>
      <c r="R1688" s="160">
        <f t="shared" si="3"/>
        <v>0</v>
      </c>
      <c r="S1688" s="283"/>
      <c r="T1688" s="283">
        <v>0</v>
      </c>
      <c r="U1688" s="287"/>
      <c r="V1688" s="161">
        <f t="shared" si="4"/>
        <v>0</v>
      </c>
      <c r="AT1688" s="268" t="s">
        <v>2318</v>
      </c>
      <c r="AV1688" s="268" t="s">
        <v>139</v>
      </c>
      <c r="AW1688" s="268" t="s">
        <v>73</v>
      </c>
      <c r="BA1688" s="268" t="s">
        <v>137</v>
      </c>
      <c r="BG1688" s="162">
        <f t="shared" si="5"/>
        <v>0</v>
      </c>
      <c r="BH1688" s="162">
        <f t="shared" si="6"/>
        <v>158500</v>
      </c>
      <c r="BI1688" s="162">
        <f t="shared" si="7"/>
        <v>0</v>
      </c>
      <c r="BJ1688" s="162">
        <f t="shared" si="8"/>
        <v>0</v>
      </c>
      <c r="BK1688" s="162">
        <f t="shared" si="9"/>
        <v>0</v>
      </c>
      <c r="BL1688" s="268" t="s">
        <v>79</v>
      </c>
      <c r="BM1688" s="162">
        <f t="shared" si="10"/>
        <v>158500</v>
      </c>
      <c r="BN1688" s="268" t="s">
        <v>2318</v>
      </c>
      <c r="BO1688" s="268" t="s">
        <v>2335</v>
      </c>
    </row>
    <row r="1689" spans="1:67" s="266" customFormat="1" ht="16.5" customHeight="1" x14ac:dyDescent="0.2">
      <c r="A1689" s="200"/>
      <c r="B1689" s="28"/>
      <c r="C1689" s="232" t="s">
        <v>2602</v>
      </c>
      <c r="D1689" s="233" t="s">
        <v>139</v>
      </c>
      <c r="E1689" s="332" t="s">
        <v>2333</v>
      </c>
      <c r="F1689" s="334" t="s">
        <v>2334</v>
      </c>
      <c r="G1689" s="233" t="s">
        <v>2317</v>
      </c>
      <c r="H1689" s="234">
        <v>1</v>
      </c>
      <c r="I1689" s="235">
        <v>37017</v>
      </c>
      <c r="J1689" s="236">
        <f t="shared" ref="J1689" si="21">ROUND(I1689*H1689,2)</f>
        <v>37017</v>
      </c>
      <c r="K1689" s="334" t="s">
        <v>143</v>
      </c>
      <c r="L1689" s="32"/>
      <c r="M1689" s="158" t="s">
        <v>1</v>
      </c>
      <c r="N1689" s="159" t="s">
        <v>38</v>
      </c>
      <c r="O1689" s="53"/>
      <c r="P1689" s="160">
        <f t="shared" ref="P1689" si="22">O1689*H1689</f>
        <v>0</v>
      </c>
      <c r="Q1689" s="160">
        <v>0</v>
      </c>
      <c r="R1689" s="160">
        <f t="shared" ref="R1689" si="23">Q1689*H1689</f>
        <v>0</v>
      </c>
      <c r="S1689" s="283"/>
      <c r="T1689" s="294">
        <v>0</v>
      </c>
      <c r="U1689" s="287"/>
      <c r="V1689" s="161">
        <f t="shared" ref="V1689" si="24">T1689*H1689</f>
        <v>0</v>
      </c>
      <c r="AT1689" s="268" t="s">
        <v>2318</v>
      </c>
      <c r="AV1689" s="268" t="s">
        <v>139</v>
      </c>
      <c r="AW1689" s="268" t="s">
        <v>73</v>
      </c>
      <c r="BA1689" s="268" t="s">
        <v>137</v>
      </c>
      <c r="BG1689" s="162">
        <f t="shared" ref="BG1689" si="25">IF(N1689="základní",J1689,0)</f>
        <v>0</v>
      </c>
      <c r="BH1689" s="162">
        <f t="shared" ref="BH1689" si="26">IF(N1689="snížená",J1689,0)</f>
        <v>37017</v>
      </c>
      <c r="BI1689" s="162">
        <f t="shared" ref="BI1689" si="27">IF(N1689="zákl. přenesená",J1689,0)</f>
        <v>0</v>
      </c>
      <c r="BJ1689" s="162">
        <f t="shared" ref="BJ1689" si="28">IF(N1689="sníž. přenesená",J1689,0)</f>
        <v>0</v>
      </c>
      <c r="BK1689" s="162">
        <f t="shared" ref="BK1689" si="29">IF(N1689="nulová",J1689,0)</f>
        <v>0</v>
      </c>
      <c r="BL1689" s="268" t="s">
        <v>79</v>
      </c>
      <c r="BM1689" s="162">
        <f t="shared" ref="BM1689" si="30">ROUND(I1689*H1689,2)</f>
        <v>37017</v>
      </c>
      <c r="BN1689" s="268" t="s">
        <v>2318</v>
      </c>
      <c r="BO1689" s="268" t="s">
        <v>2335</v>
      </c>
    </row>
    <row r="1690" spans="1:67" s="266" customFormat="1" ht="16.5" customHeight="1" x14ac:dyDescent="0.2">
      <c r="A1690" s="200"/>
      <c r="B1690" s="28"/>
      <c r="C1690" s="196" t="s">
        <v>2336</v>
      </c>
      <c r="D1690" s="154" t="s">
        <v>139</v>
      </c>
      <c r="E1690" s="318" t="s">
        <v>2337</v>
      </c>
      <c r="F1690" s="319" t="s">
        <v>2338</v>
      </c>
      <c r="G1690" s="154" t="s">
        <v>2317</v>
      </c>
      <c r="H1690" s="155">
        <v>1</v>
      </c>
      <c r="I1690" s="156">
        <v>1000</v>
      </c>
      <c r="J1690" s="157">
        <f t="shared" ref="J1690" si="31">ROUND(I1690*H1690,2)</f>
        <v>1000</v>
      </c>
      <c r="K1690" s="319" t="s">
        <v>143</v>
      </c>
      <c r="L1690" s="32"/>
      <c r="M1690" s="191" t="s">
        <v>1</v>
      </c>
      <c r="N1690" s="192" t="s">
        <v>38</v>
      </c>
      <c r="O1690" s="193"/>
      <c r="P1690" s="194">
        <f t="shared" ref="P1690" si="32">O1690*H1690</f>
        <v>0</v>
      </c>
      <c r="Q1690" s="194">
        <v>0</v>
      </c>
      <c r="R1690" s="194">
        <f t="shared" ref="R1690" si="33">Q1690*H1690</f>
        <v>0</v>
      </c>
      <c r="S1690" s="283"/>
      <c r="T1690" s="294">
        <v>0</v>
      </c>
      <c r="U1690" s="287"/>
      <c r="V1690" s="195">
        <f t="shared" ref="V1690" si="34">T1690*H1690</f>
        <v>0</v>
      </c>
      <c r="AT1690" s="268" t="s">
        <v>2318</v>
      </c>
      <c r="AV1690" s="268" t="s">
        <v>139</v>
      </c>
      <c r="AW1690" s="268" t="s">
        <v>73</v>
      </c>
      <c r="BA1690" s="268" t="s">
        <v>137</v>
      </c>
      <c r="BG1690" s="162">
        <f t="shared" ref="BG1690" si="35">IF(N1690="základní",J1690,0)</f>
        <v>0</v>
      </c>
      <c r="BH1690" s="162">
        <f t="shared" ref="BH1690" si="36">IF(N1690="snížená",J1690,0)</f>
        <v>1000</v>
      </c>
      <c r="BI1690" s="162">
        <f t="shared" ref="BI1690" si="37">IF(N1690="zákl. přenesená",J1690,0)</f>
        <v>0</v>
      </c>
      <c r="BJ1690" s="162">
        <f t="shared" ref="BJ1690" si="38">IF(N1690="sníž. přenesená",J1690,0)</f>
        <v>0</v>
      </c>
      <c r="BK1690" s="162">
        <f t="shared" ref="BK1690" si="39">IF(N1690="nulová",J1690,0)</f>
        <v>0</v>
      </c>
      <c r="BL1690" s="268" t="s">
        <v>79</v>
      </c>
      <c r="BM1690" s="162">
        <f t="shared" ref="BM1690" si="40">ROUND(I1690*H1690,2)</f>
        <v>1000</v>
      </c>
      <c r="BN1690" s="268" t="s">
        <v>2318</v>
      </c>
      <c r="BO1690" s="268" t="s">
        <v>2339</v>
      </c>
    </row>
    <row r="1691" spans="1:67" s="266" customFormat="1" ht="16.5" customHeight="1" x14ac:dyDescent="0.2">
      <c r="A1691" s="200"/>
      <c r="B1691" s="28"/>
      <c r="C1691" s="232" t="s">
        <v>2603</v>
      </c>
      <c r="D1691" s="233" t="s">
        <v>139</v>
      </c>
      <c r="E1691" s="332" t="s">
        <v>2337</v>
      </c>
      <c r="F1691" s="334" t="s">
        <v>2338</v>
      </c>
      <c r="G1691" s="233" t="s">
        <v>2317</v>
      </c>
      <c r="H1691" s="234">
        <v>1</v>
      </c>
      <c r="I1691" s="235">
        <v>4000</v>
      </c>
      <c r="J1691" s="236">
        <f t="shared" si="1"/>
        <v>4000</v>
      </c>
      <c r="K1691" s="334" t="s">
        <v>143</v>
      </c>
      <c r="L1691" s="32"/>
      <c r="M1691" s="191" t="s">
        <v>1</v>
      </c>
      <c r="N1691" s="192" t="s">
        <v>38</v>
      </c>
      <c r="O1691" s="193"/>
      <c r="P1691" s="194">
        <f t="shared" si="2"/>
        <v>0</v>
      </c>
      <c r="Q1691" s="194">
        <v>0</v>
      </c>
      <c r="R1691" s="194">
        <f t="shared" si="3"/>
        <v>0</v>
      </c>
      <c r="S1691" s="283"/>
      <c r="T1691" s="294">
        <v>0</v>
      </c>
      <c r="U1691" s="287"/>
      <c r="V1691" s="195">
        <f t="shared" si="4"/>
        <v>0</v>
      </c>
      <c r="AT1691" s="268" t="s">
        <v>2318</v>
      </c>
      <c r="AV1691" s="268" t="s">
        <v>139</v>
      </c>
      <c r="AW1691" s="268" t="s">
        <v>73</v>
      </c>
      <c r="BA1691" s="268" t="s">
        <v>137</v>
      </c>
      <c r="BG1691" s="162">
        <f t="shared" si="5"/>
        <v>0</v>
      </c>
      <c r="BH1691" s="162">
        <f t="shared" si="6"/>
        <v>4000</v>
      </c>
      <c r="BI1691" s="162">
        <f t="shared" si="7"/>
        <v>0</v>
      </c>
      <c r="BJ1691" s="162">
        <f t="shared" si="8"/>
        <v>0</v>
      </c>
      <c r="BK1691" s="162">
        <f t="shared" si="9"/>
        <v>0</v>
      </c>
      <c r="BL1691" s="268" t="s">
        <v>79</v>
      </c>
      <c r="BM1691" s="162">
        <f t="shared" si="10"/>
        <v>4000</v>
      </c>
      <c r="BN1691" s="268" t="s">
        <v>2318</v>
      </c>
      <c r="BO1691" s="268" t="s">
        <v>2339</v>
      </c>
    </row>
    <row r="1692" spans="1:67" s="266" customFormat="1" ht="6.95" customHeight="1" x14ac:dyDescent="0.2">
      <c r="A1692" s="200"/>
      <c r="B1692" s="40"/>
      <c r="C1692" s="210"/>
      <c r="D1692" s="41"/>
      <c r="E1692" s="41"/>
      <c r="F1692" s="41"/>
      <c r="G1692" s="41"/>
      <c r="H1692" s="41"/>
      <c r="I1692" s="114"/>
      <c r="J1692" s="41"/>
      <c r="K1692" s="41"/>
      <c r="L1692" s="32"/>
      <c r="S1692" s="200"/>
      <c r="T1692" s="200"/>
      <c r="U1692" s="200"/>
    </row>
  </sheetData>
  <sheetProtection formatColumns="0" formatRows="0" autoFilter="0"/>
  <autoFilter ref="C115:K1691"/>
  <mergeCells count="12">
    <mergeCell ref="E108:H108"/>
    <mergeCell ref="L2:X2"/>
    <mergeCell ref="E50:H50"/>
    <mergeCell ref="E52:H52"/>
    <mergeCell ref="E54:H54"/>
    <mergeCell ref="E104:H104"/>
    <mergeCell ref="E106:H10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C 01 - Stavební úpravy</vt:lpstr>
      <vt:lpstr>'C 01 - Stavební úpravy'!Názvy_tisku</vt:lpstr>
      <vt:lpstr>'Rekapitulace stavby'!Názvy_tisku</vt:lpstr>
      <vt:lpstr>'C 01 - Stavební úpravy'!Oblast_tisku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Tůmová</dc:creator>
  <cp:lastModifiedBy>Pavlína Tůmová</cp:lastModifiedBy>
  <cp:lastPrinted>2019-11-13T15:41:07Z</cp:lastPrinted>
  <dcterms:created xsi:type="dcterms:W3CDTF">2019-02-14T14:05:29Z</dcterms:created>
  <dcterms:modified xsi:type="dcterms:W3CDTF">2019-11-13T15:42:07Z</dcterms:modified>
</cp:coreProperties>
</file>